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ncyu\Downloads\2026 normination form\"/>
    </mc:Choice>
  </mc:AlternateContent>
  <xr:revisionPtr revIDLastSave="0" documentId="13_ncr:1_{630CEB48-FD0C-4475-9C90-B687DA3D6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S" sheetId="1" r:id="rId1"/>
  </sheets>
  <definedNames>
    <definedName name="application_id">SIS!$G$3</definedName>
    <definedName name="school_code">SIS!$H$3</definedName>
    <definedName name="SchoolCode">SIS!$G$3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1" l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J6" i="1"/>
  <c r="J7" i="1" s="1"/>
  <c r="J14" i="1"/>
  <c r="J15" i="1"/>
  <c r="U15" i="1" s="1"/>
  <c r="J16" i="1"/>
  <c r="T16" i="1" s="1"/>
  <c r="J17" i="1"/>
  <c r="H17" i="1" s="1"/>
  <c r="J18" i="1"/>
  <c r="J19" i="1"/>
  <c r="P19" i="1" s="1"/>
  <c r="J20" i="1"/>
  <c r="P20" i="1" s="1"/>
  <c r="J21" i="1"/>
  <c r="W21" i="1" s="1"/>
  <c r="J22" i="1"/>
  <c r="AE22" i="1" s="1"/>
  <c r="F22" i="1" s="1"/>
  <c r="O22" i="1" s="1"/>
  <c r="J23" i="1"/>
  <c r="J24" i="1"/>
  <c r="P24" i="1" s="1"/>
  <c r="J25" i="1"/>
  <c r="U25" i="1" s="1"/>
  <c r="J26" i="1"/>
  <c r="J27" i="1"/>
  <c r="V27" i="1" s="1"/>
  <c r="J28" i="1"/>
  <c r="V28" i="1" s="1"/>
  <c r="J29" i="1"/>
  <c r="P29" i="1" s="1"/>
  <c r="J30" i="1"/>
  <c r="J31" i="1"/>
  <c r="J32" i="1"/>
  <c r="N32" i="1" s="1"/>
  <c r="J33" i="1"/>
  <c r="AE33" i="1" s="1"/>
  <c r="F33" i="1" s="1"/>
  <c r="O33" i="1" s="1"/>
  <c r="J34" i="1"/>
  <c r="J35" i="1"/>
  <c r="T35" i="1" s="1"/>
  <c r="J36" i="1"/>
  <c r="AE36" i="1" s="1"/>
  <c r="F36" i="1" s="1"/>
  <c r="O36" i="1" s="1"/>
  <c r="J37" i="1"/>
  <c r="T37" i="1" s="1"/>
  <c r="J38" i="1"/>
  <c r="J39" i="1"/>
  <c r="V39" i="1" s="1"/>
  <c r="X39" i="1" s="1"/>
  <c r="J40" i="1"/>
  <c r="AE40" i="1" s="1"/>
  <c r="F40" i="1" s="1"/>
  <c r="O40" i="1" s="1"/>
  <c r="J41" i="1"/>
  <c r="U41" i="1" s="1"/>
  <c r="J42" i="1"/>
  <c r="J43" i="1"/>
  <c r="V43" i="1" s="1"/>
  <c r="I43" i="1" s="1"/>
  <c r="J44" i="1"/>
  <c r="W44" i="1" s="1"/>
  <c r="J45" i="1"/>
  <c r="N45" i="1" s="1"/>
  <c r="J46" i="1"/>
  <c r="N46" i="1" s="1"/>
  <c r="J47" i="1"/>
  <c r="V47" i="1" s="1"/>
  <c r="J48" i="1"/>
  <c r="T48" i="1" s="1"/>
  <c r="J49" i="1"/>
  <c r="V49" i="1" s="1"/>
  <c r="I49" i="1" s="1"/>
  <c r="J50" i="1"/>
  <c r="J51" i="1"/>
  <c r="W51" i="1" s="1"/>
  <c r="J52" i="1"/>
  <c r="P52" i="1" s="1"/>
  <c r="J53" i="1"/>
  <c r="W53" i="1" s="1"/>
  <c r="AF53" i="1" s="1"/>
  <c r="AK53" i="1" s="1"/>
  <c r="J54" i="1"/>
  <c r="J55" i="1"/>
  <c r="J56" i="1"/>
  <c r="U56" i="1" s="1"/>
  <c r="J57" i="1"/>
  <c r="P57" i="1" s="1"/>
  <c r="J58" i="1"/>
  <c r="J59" i="1"/>
  <c r="J60" i="1"/>
  <c r="P60" i="1" s="1"/>
  <c r="J61" i="1"/>
  <c r="T61" i="1" s="1"/>
  <c r="J62" i="1"/>
  <c r="J63" i="1"/>
  <c r="T63" i="1" s="1"/>
  <c r="J64" i="1"/>
  <c r="H64" i="1" s="1"/>
  <c r="J65" i="1"/>
  <c r="T65" i="1" s="1"/>
  <c r="J66" i="1"/>
  <c r="N66" i="1" s="1"/>
  <c r="J67" i="1"/>
  <c r="H67" i="1" s="1"/>
  <c r="J68" i="1"/>
  <c r="AE68" i="1" s="1"/>
  <c r="F68" i="1" s="1"/>
  <c r="O68" i="1" s="1"/>
  <c r="J69" i="1"/>
  <c r="J70" i="1"/>
  <c r="J71" i="1"/>
  <c r="U71" i="1" s="1"/>
  <c r="J72" i="1"/>
  <c r="U72" i="1" s="1"/>
  <c r="J73" i="1"/>
  <c r="V73" i="1" s="1"/>
  <c r="I73" i="1" s="1"/>
  <c r="J74" i="1"/>
  <c r="AE74" i="1" s="1"/>
  <c r="F74" i="1" s="1"/>
  <c r="O74" i="1" s="1"/>
  <c r="J75" i="1"/>
  <c r="H75" i="1" s="1"/>
  <c r="J76" i="1"/>
  <c r="J77" i="1"/>
  <c r="W77" i="1" s="1"/>
  <c r="AH77" i="1" s="1"/>
  <c r="J78" i="1"/>
  <c r="T78" i="1" s="1"/>
  <c r="J79" i="1"/>
  <c r="J80" i="1"/>
  <c r="N80" i="1" s="1"/>
  <c r="J81" i="1"/>
  <c r="V81" i="1" s="1"/>
  <c r="J82" i="1"/>
  <c r="J83" i="1"/>
  <c r="V83" i="1" s="1"/>
  <c r="I83" i="1" s="1"/>
  <c r="J84" i="1"/>
  <c r="W84" i="1" s="1"/>
  <c r="J85" i="1"/>
  <c r="W85" i="1" s="1"/>
  <c r="J86" i="1"/>
  <c r="J87" i="1"/>
  <c r="W87" i="1" s="1"/>
  <c r="J88" i="1"/>
  <c r="V88" i="1" s="1"/>
  <c r="X88" i="1" s="1"/>
  <c r="J89" i="1"/>
  <c r="AE89" i="1" s="1"/>
  <c r="F89" i="1" s="1"/>
  <c r="O89" i="1" s="1"/>
  <c r="J90" i="1"/>
  <c r="V90" i="1" s="1"/>
  <c r="J91" i="1"/>
  <c r="AE91" i="1" s="1"/>
  <c r="F91" i="1" s="1"/>
  <c r="O91" i="1" s="1"/>
  <c r="J92" i="1"/>
  <c r="V92" i="1" s="1"/>
  <c r="J93" i="1"/>
  <c r="P93" i="1" s="1"/>
  <c r="J94" i="1"/>
  <c r="J95" i="1"/>
  <c r="T95" i="1" s="1"/>
  <c r="J96" i="1"/>
  <c r="N96" i="1" s="1"/>
  <c r="J97" i="1"/>
  <c r="T97" i="1" s="1"/>
  <c r="J98" i="1"/>
  <c r="J99" i="1"/>
  <c r="T99" i="1" s="1"/>
  <c r="J100" i="1"/>
  <c r="H100" i="1" s="1"/>
  <c r="J101" i="1"/>
  <c r="T101" i="1" s="1"/>
  <c r="J102" i="1"/>
  <c r="N102" i="1" s="1"/>
  <c r="J103" i="1"/>
  <c r="AE103" i="1" s="1"/>
  <c r="F103" i="1" s="1"/>
  <c r="O103" i="1" s="1"/>
  <c r="J104" i="1"/>
  <c r="AE104" i="1" s="1"/>
  <c r="F104" i="1" s="1"/>
  <c r="O104" i="1" s="1"/>
  <c r="J105" i="1"/>
  <c r="T105" i="1" s="1"/>
  <c r="J106" i="1"/>
  <c r="V106" i="1" s="1"/>
  <c r="J107" i="1"/>
  <c r="H107" i="1" s="1"/>
  <c r="J108" i="1"/>
  <c r="H108" i="1" s="1"/>
  <c r="J109" i="1"/>
  <c r="N109" i="1" s="1"/>
  <c r="J110" i="1"/>
  <c r="V110" i="1" s="1"/>
  <c r="X110" i="1" s="1"/>
  <c r="J111" i="1"/>
  <c r="AE111" i="1" s="1"/>
  <c r="F111" i="1" s="1"/>
  <c r="O111" i="1" s="1"/>
  <c r="J112" i="1"/>
  <c r="P112" i="1" s="1"/>
  <c r="J113" i="1"/>
  <c r="V113" i="1" s="1"/>
  <c r="I113" i="1" s="1"/>
  <c r="J114" i="1"/>
  <c r="J115" i="1"/>
  <c r="V115" i="1" s="1"/>
  <c r="I115" i="1" s="1"/>
  <c r="J116" i="1"/>
  <c r="N116" i="1" s="1"/>
  <c r="J117" i="1"/>
  <c r="W117" i="1" s="1"/>
  <c r="AH117" i="1" s="1"/>
  <c r="J118" i="1"/>
  <c r="N118" i="1" s="1"/>
  <c r="J119" i="1"/>
  <c r="P119" i="1" s="1"/>
  <c r="J120" i="1"/>
  <c r="N120" i="1" s="1"/>
  <c r="J121" i="1"/>
  <c r="V121" i="1" s="1"/>
  <c r="X121" i="1" s="1"/>
  <c r="J122" i="1"/>
  <c r="J123" i="1"/>
  <c r="J124" i="1"/>
  <c r="W124" i="1" s="1"/>
  <c r="J125" i="1"/>
  <c r="P125" i="1" s="1"/>
  <c r="J126" i="1"/>
  <c r="J127" i="1"/>
  <c r="AE127" i="1" s="1"/>
  <c r="F127" i="1" s="1"/>
  <c r="O127" i="1" s="1"/>
  <c r="J128" i="1"/>
  <c r="H128" i="1" s="1"/>
  <c r="J129" i="1"/>
  <c r="T129" i="1" s="1"/>
  <c r="J130" i="1"/>
  <c r="J131" i="1"/>
  <c r="T131" i="1" s="1"/>
  <c r="J132" i="1"/>
  <c r="W132" i="1" s="1"/>
  <c r="AH132" i="1" s="1"/>
  <c r="J133" i="1"/>
  <c r="P133" i="1" s="1"/>
  <c r="J134" i="1"/>
  <c r="J135" i="1"/>
  <c r="P135" i="1" s="1"/>
  <c r="J136" i="1"/>
  <c r="AE136" i="1" s="1"/>
  <c r="F136" i="1" s="1"/>
  <c r="O136" i="1" s="1"/>
  <c r="J137" i="1"/>
  <c r="H137" i="1" s="1"/>
  <c r="J138" i="1"/>
  <c r="J139" i="1"/>
  <c r="J140" i="1"/>
  <c r="H140" i="1" s="1"/>
  <c r="J141" i="1"/>
  <c r="W141" i="1" s="1"/>
  <c r="AH141" i="1" s="1"/>
  <c r="J142" i="1"/>
  <c r="J143" i="1"/>
  <c r="H143" i="1" s="1"/>
  <c r="J144" i="1"/>
  <c r="W144" i="1" s="1"/>
  <c r="AH144" i="1" s="1"/>
  <c r="J145" i="1"/>
  <c r="V145" i="1" s="1"/>
  <c r="J146" i="1"/>
  <c r="J147" i="1"/>
  <c r="W147" i="1" s="1"/>
  <c r="J148" i="1"/>
  <c r="P148" i="1" s="1"/>
  <c r="J149" i="1"/>
  <c r="W149" i="1" s="1"/>
  <c r="AF149" i="1" s="1"/>
  <c r="AM149" i="1" s="1"/>
  <c r="J150" i="1"/>
  <c r="H150" i="1" s="1"/>
  <c r="J151" i="1"/>
  <c r="U151" i="1" s="1"/>
  <c r="J152" i="1"/>
  <c r="N152" i="1" s="1"/>
  <c r="J153" i="1"/>
  <c r="H153" i="1" s="1"/>
  <c r="J154" i="1"/>
  <c r="J155" i="1"/>
  <c r="N155" i="1" s="1"/>
  <c r="J156" i="1"/>
  <c r="AE156" i="1" s="1"/>
  <c r="F156" i="1" s="1"/>
  <c r="O156" i="1" s="1"/>
  <c r="J157" i="1"/>
  <c r="N157" i="1" s="1"/>
  <c r="J158" i="1"/>
  <c r="J159" i="1"/>
  <c r="V159" i="1" s="1"/>
  <c r="J160" i="1"/>
  <c r="N160" i="1" s="1"/>
  <c r="J161" i="1"/>
  <c r="U161" i="1" s="1"/>
  <c r="J162" i="1"/>
  <c r="J163" i="1"/>
  <c r="T163" i="1" s="1"/>
  <c r="J164" i="1"/>
  <c r="N164" i="1" s="1"/>
  <c r="J165" i="1"/>
  <c r="T165" i="1" s="1"/>
  <c r="J166" i="1"/>
  <c r="J167" i="1"/>
  <c r="U167" i="1" s="1"/>
  <c r="J168" i="1"/>
  <c r="N168" i="1" s="1"/>
  <c r="J169" i="1"/>
  <c r="H169" i="1" s="1"/>
  <c r="J170" i="1"/>
  <c r="J171" i="1"/>
  <c r="V171" i="1" s="1"/>
  <c r="J172" i="1"/>
  <c r="W172" i="1" s="1"/>
  <c r="AH172" i="1" s="1"/>
  <c r="J173" i="1"/>
  <c r="N173" i="1" s="1"/>
  <c r="J174" i="1"/>
  <c r="J175" i="1"/>
  <c r="V175" i="1" s="1"/>
  <c r="J176" i="1"/>
  <c r="V176" i="1" s="1"/>
  <c r="I176" i="1" s="1"/>
  <c r="J177" i="1"/>
  <c r="V177" i="1" s="1"/>
  <c r="I177" i="1" s="1"/>
  <c r="J178" i="1"/>
  <c r="J179" i="1"/>
  <c r="J180" i="1"/>
  <c r="P180" i="1" s="1"/>
  <c r="J181" i="1"/>
  <c r="W181" i="1" s="1"/>
  <c r="AF181" i="1" s="1"/>
  <c r="AI181" i="1" s="1"/>
  <c r="J182" i="1"/>
  <c r="J183" i="1"/>
  <c r="U183" i="1" s="1"/>
  <c r="J184" i="1"/>
  <c r="U184" i="1" s="1"/>
  <c r="J185" i="1"/>
  <c r="H185" i="1" s="1"/>
  <c r="J186" i="1"/>
  <c r="J187" i="1"/>
  <c r="V187" i="1" s="1"/>
  <c r="J188" i="1"/>
  <c r="H188" i="1" s="1"/>
  <c r="J189" i="1"/>
  <c r="N189" i="1" s="1"/>
  <c r="J190" i="1"/>
  <c r="J191" i="1"/>
  <c r="U191" i="1" s="1"/>
  <c r="J192" i="1"/>
  <c r="N192" i="1" s="1"/>
  <c r="J193" i="1"/>
  <c r="AE193" i="1" s="1"/>
  <c r="F193" i="1" s="1"/>
  <c r="O193" i="1" s="1"/>
  <c r="J194" i="1"/>
  <c r="J195" i="1"/>
  <c r="H195" i="1" s="1"/>
  <c r="J196" i="1"/>
  <c r="H196" i="1" s="1"/>
  <c r="J197" i="1"/>
  <c r="N197" i="1" s="1"/>
  <c r="J198" i="1"/>
  <c r="J199" i="1"/>
  <c r="N199" i="1" s="1"/>
  <c r="J200" i="1"/>
  <c r="P200" i="1" s="1"/>
  <c r="J201" i="1"/>
  <c r="N201" i="1" s="1"/>
  <c r="J202" i="1"/>
  <c r="J203" i="1"/>
  <c r="W203" i="1" s="1"/>
  <c r="AF203" i="1" s="1"/>
  <c r="J204" i="1"/>
  <c r="AE204" i="1" s="1"/>
  <c r="F204" i="1" s="1"/>
  <c r="O204" i="1" s="1"/>
  <c r="J205" i="1"/>
  <c r="T205" i="1" s="1"/>
  <c r="J206" i="1"/>
  <c r="T206" i="1" s="1"/>
  <c r="J207" i="1"/>
  <c r="V207" i="1" s="1"/>
  <c r="X207" i="1" s="1"/>
  <c r="J208" i="1"/>
  <c r="AE208" i="1" s="1"/>
  <c r="F208" i="1" s="1"/>
  <c r="O208" i="1" s="1"/>
  <c r="J209" i="1"/>
  <c r="T209" i="1" s="1"/>
  <c r="J210" i="1"/>
  <c r="J211" i="1"/>
  <c r="P211" i="1" s="1"/>
  <c r="J212" i="1"/>
  <c r="W212" i="1" s="1"/>
  <c r="AH212" i="1" s="1"/>
  <c r="J213" i="1"/>
  <c r="H213" i="1" s="1"/>
  <c r="J214" i="1"/>
  <c r="T214" i="1" s="1"/>
  <c r="J3" i="1"/>
  <c r="T177" i="1"/>
  <c r="U108" i="1"/>
  <c r="T15" i="1"/>
  <c r="Z15" i="1" s="1"/>
  <c r="AB15" i="1" s="1"/>
  <c r="R15" i="1" s="1"/>
  <c r="T121" i="1"/>
  <c r="T57" i="1"/>
  <c r="T79" i="1"/>
  <c r="T39" i="1"/>
  <c r="T23" i="1"/>
  <c r="V169" i="1"/>
  <c r="I169" i="1" s="1"/>
  <c r="V105" i="1"/>
  <c r="X105" i="1" s="1"/>
  <c r="K105" i="1" s="1"/>
  <c r="V57" i="1"/>
  <c r="X57" i="1" s="1"/>
  <c r="L57" i="1" s="1"/>
  <c r="V71" i="1"/>
  <c r="I71" i="1" s="1"/>
  <c r="V63" i="1"/>
  <c r="X63" i="1" s="1"/>
  <c r="L63" i="1" s="1"/>
  <c r="W23" i="1"/>
  <c r="AH23" i="1" s="1"/>
  <c r="V23" i="1"/>
  <c r="I23" i="1" s="1"/>
  <c r="W165" i="1"/>
  <c r="W69" i="1"/>
  <c r="AH69" i="1" s="1"/>
  <c r="H79" i="1"/>
  <c r="H47" i="1"/>
  <c r="H89" i="1"/>
  <c r="H69" i="1"/>
  <c r="H174" i="1"/>
  <c r="H28" i="1"/>
  <c r="P61" i="1"/>
  <c r="P121" i="1"/>
  <c r="P41" i="1"/>
  <c r="P79" i="1"/>
  <c r="P71" i="1"/>
  <c r="P47" i="1"/>
  <c r="P16" i="1"/>
  <c r="AE190" i="1"/>
  <c r="F190" i="1" s="1"/>
  <c r="O190" i="1" s="1"/>
  <c r="AE63" i="1"/>
  <c r="F63" i="1" s="1"/>
  <c r="O63" i="1" s="1"/>
  <c r="AE39" i="1"/>
  <c r="F39" i="1" s="1"/>
  <c r="O39" i="1" s="1"/>
  <c r="AE31" i="1"/>
  <c r="F31" i="1" s="1"/>
  <c r="O31" i="1" s="1"/>
  <c r="AE15" i="1"/>
  <c r="F15" i="1" s="1"/>
  <c r="O15" i="1" s="1"/>
  <c r="AE201" i="1"/>
  <c r="F201" i="1" s="1"/>
  <c r="O201" i="1" s="1"/>
  <c r="AE161" i="1"/>
  <c r="F161" i="1" s="1"/>
  <c r="O161" i="1" s="1"/>
  <c r="AE137" i="1"/>
  <c r="F137" i="1" s="1"/>
  <c r="O137" i="1" s="1"/>
  <c r="AE109" i="1"/>
  <c r="F109" i="1" s="1"/>
  <c r="O109" i="1" s="1"/>
  <c r="AE81" i="1"/>
  <c r="F81" i="1" s="1"/>
  <c r="O81" i="1" s="1"/>
  <c r="AE57" i="1"/>
  <c r="F57" i="1" s="1"/>
  <c r="O57" i="1" s="1"/>
  <c r="AE175" i="1"/>
  <c r="F175" i="1" s="1"/>
  <c r="O175" i="1" s="1"/>
  <c r="AE24" i="1"/>
  <c r="F24" i="1" s="1"/>
  <c r="O24" i="1" s="1"/>
  <c r="N167" i="1"/>
  <c r="N103" i="1"/>
  <c r="N79" i="1"/>
  <c r="N71" i="1"/>
  <c r="N47" i="1"/>
  <c r="N39" i="1"/>
  <c r="N34" i="1"/>
  <c r="N209" i="1"/>
  <c r="N177" i="1"/>
  <c r="N161" i="1"/>
  <c r="N141" i="1"/>
  <c r="N125" i="1"/>
  <c r="N105" i="1"/>
  <c r="N89" i="1"/>
  <c r="N69" i="1"/>
  <c r="N49" i="1"/>
  <c r="N166" i="1"/>
  <c r="N24" i="1"/>
  <c r="I39" i="1"/>
  <c r="X71" i="1"/>
  <c r="L71" i="1" s="1"/>
  <c r="X43" i="1"/>
  <c r="X83" i="1"/>
  <c r="K83" i="1" s="1"/>
  <c r="I121" i="1"/>
  <c r="X113" i="1"/>
  <c r="AH51" i="1"/>
  <c r="AH53" i="1"/>
  <c r="AH87" i="1"/>
  <c r="AH21" i="1"/>
  <c r="AH203" i="1"/>
  <c r="AF51" i="1"/>
  <c r="AI51" i="1" s="1"/>
  <c r="AF87" i="1"/>
  <c r="AI87" i="1" s="1"/>
  <c r="V21" i="1"/>
  <c r="V16" i="1"/>
  <c r="I16" i="1" s="1"/>
  <c r="V15" i="1"/>
  <c r="I15" i="1" s="1"/>
  <c r="V19" i="1"/>
  <c r="I19" i="1" s="1"/>
  <c r="H15" i="1"/>
  <c r="H16" i="1"/>
  <c r="H21" i="1"/>
  <c r="H19" i="1"/>
  <c r="AG181" i="1" l="1"/>
  <c r="AL181" i="1"/>
  <c r="AF77" i="1"/>
  <c r="AL77" i="1" s="1"/>
  <c r="AF117" i="1"/>
  <c r="AH181" i="1"/>
  <c r="X73" i="1"/>
  <c r="X177" i="1"/>
  <c r="X49" i="1"/>
  <c r="N25" i="1"/>
  <c r="N41" i="1"/>
  <c r="N61" i="1"/>
  <c r="N77" i="1"/>
  <c r="N97" i="1"/>
  <c r="N113" i="1"/>
  <c r="N133" i="1"/>
  <c r="N153" i="1"/>
  <c r="N169" i="1"/>
  <c r="N193" i="1"/>
  <c r="AE17" i="1"/>
  <c r="F17" i="1" s="1"/>
  <c r="O17" i="1" s="1"/>
  <c r="AE45" i="1"/>
  <c r="F45" i="1" s="1"/>
  <c r="O45" i="1" s="1"/>
  <c r="AE73" i="1"/>
  <c r="F73" i="1" s="1"/>
  <c r="O73" i="1" s="1"/>
  <c r="AE97" i="1"/>
  <c r="F97" i="1" s="1"/>
  <c r="O97" i="1" s="1"/>
  <c r="AE121" i="1"/>
  <c r="F121" i="1" s="1"/>
  <c r="O121" i="1" s="1"/>
  <c r="AE145" i="1"/>
  <c r="F145" i="1" s="1"/>
  <c r="O145" i="1" s="1"/>
  <c r="AE173" i="1"/>
  <c r="F173" i="1" s="1"/>
  <c r="O173" i="1" s="1"/>
  <c r="P89" i="1"/>
  <c r="P169" i="1"/>
  <c r="P157" i="1"/>
  <c r="H81" i="1"/>
  <c r="H133" i="1"/>
  <c r="H97" i="1"/>
  <c r="H73" i="1"/>
  <c r="W101" i="1"/>
  <c r="AH101" i="1" s="1"/>
  <c r="V33" i="1"/>
  <c r="V89" i="1"/>
  <c r="V137" i="1"/>
  <c r="V209" i="1"/>
  <c r="I209" i="1" s="1"/>
  <c r="T17" i="1"/>
  <c r="T89" i="1"/>
  <c r="T145" i="1"/>
  <c r="V17" i="1"/>
  <c r="I17" i="1" s="1"/>
  <c r="AF21" i="1"/>
  <c r="N17" i="1"/>
  <c r="N29" i="1"/>
  <c r="N65" i="1"/>
  <c r="N81" i="1"/>
  <c r="N101" i="1"/>
  <c r="N121" i="1"/>
  <c r="N137" i="1"/>
  <c r="N205" i="1"/>
  <c r="AE25" i="1"/>
  <c r="F25" i="1" s="1"/>
  <c r="O25" i="1" s="1"/>
  <c r="AE49" i="1"/>
  <c r="F49" i="1" s="1"/>
  <c r="O49" i="1" s="1"/>
  <c r="AE77" i="1"/>
  <c r="F77" i="1" s="1"/>
  <c r="O77" i="1" s="1"/>
  <c r="AE105" i="1"/>
  <c r="F105" i="1" s="1"/>
  <c r="O105" i="1" s="1"/>
  <c r="AE129" i="1"/>
  <c r="F129" i="1" s="1"/>
  <c r="O129" i="1" s="1"/>
  <c r="AE153" i="1"/>
  <c r="F153" i="1" s="1"/>
  <c r="O153" i="1" s="1"/>
  <c r="AE177" i="1"/>
  <c r="F177" i="1" s="1"/>
  <c r="O177" i="1" s="1"/>
  <c r="P25" i="1"/>
  <c r="P105" i="1"/>
  <c r="P189" i="1"/>
  <c r="H161" i="1"/>
  <c r="H197" i="1"/>
  <c r="W37" i="1"/>
  <c r="AH37" i="1" s="1"/>
  <c r="V41" i="1"/>
  <c r="V97" i="1"/>
  <c r="V153" i="1"/>
  <c r="T49" i="1"/>
  <c r="U169" i="1"/>
  <c r="U33" i="1"/>
  <c r="AK141" i="1"/>
  <c r="AF141" i="1"/>
  <c r="AG141" i="1" s="1"/>
  <c r="N37" i="1"/>
  <c r="N57" i="1"/>
  <c r="N73" i="1"/>
  <c r="N93" i="1"/>
  <c r="N129" i="1"/>
  <c r="N145" i="1"/>
  <c r="N165" i="1"/>
  <c r="AE41" i="1"/>
  <c r="F41" i="1" s="1"/>
  <c r="O41" i="1" s="1"/>
  <c r="AE65" i="1"/>
  <c r="F65" i="1" s="1"/>
  <c r="O65" i="1" s="1"/>
  <c r="AE113" i="1"/>
  <c r="F113" i="1" s="1"/>
  <c r="O113" i="1" s="1"/>
  <c r="AE141" i="1"/>
  <c r="F141" i="1" s="1"/>
  <c r="O141" i="1" s="1"/>
  <c r="AE169" i="1"/>
  <c r="F169" i="1" s="1"/>
  <c r="O169" i="1" s="1"/>
  <c r="AE205" i="1"/>
  <c r="F205" i="1" s="1"/>
  <c r="O205" i="1" s="1"/>
  <c r="P153" i="1"/>
  <c r="H93" i="1"/>
  <c r="H65" i="1"/>
  <c r="V25" i="1"/>
  <c r="I25" i="1" s="1"/>
  <c r="V65" i="1"/>
  <c r="I65" i="1" s="1"/>
  <c r="V129" i="1"/>
  <c r="X129" i="1" s="1"/>
  <c r="L129" i="1" s="1"/>
  <c r="V193" i="1"/>
  <c r="X193" i="1" s="1"/>
  <c r="K193" i="1" s="1"/>
  <c r="T81" i="1"/>
  <c r="T193" i="1"/>
  <c r="N33" i="1"/>
  <c r="AF23" i="1"/>
  <c r="AK23" i="1" s="1"/>
  <c r="AI141" i="1"/>
  <c r="N104" i="1"/>
  <c r="P207" i="1"/>
  <c r="H175" i="1"/>
  <c r="AK77" i="1"/>
  <c r="AE159" i="1"/>
  <c r="F159" i="1" s="1"/>
  <c r="O159" i="1" s="1"/>
  <c r="P131" i="1"/>
  <c r="W176" i="1"/>
  <c r="AH176" i="1" s="1"/>
  <c r="AK203" i="1"/>
  <c r="AL203" i="1"/>
  <c r="AM203" i="1"/>
  <c r="K57" i="1"/>
  <c r="AF132" i="1"/>
  <c r="AM132" i="1" s="1"/>
  <c r="X176" i="1"/>
  <c r="K176" i="1" s="1"/>
  <c r="N128" i="1"/>
  <c r="AK87" i="1"/>
  <c r="AM77" i="1"/>
  <c r="K63" i="1"/>
  <c r="AF144" i="1"/>
  <c r="AF172" i="1"/>
  <c r="AL172" i="1" s="1"/>
  <c r="I207" i="1"/>
  <c r="I193" i="1"/>
  <c r="X25" i="1"/>
  <c r="L25" i="1" s="1"/>
  <c r="N64" i="1"/>
  <c r="N148" i="1"/>
  <c r="N111" i="1"/>
  <c r="AE52" i="1"/>
  <c r="F52" i="1" s="1"/>
  <c r="O52" i="1" s="1"/>
  <c r="P100" i="1"/>
  <c r="V119" i="1"/>
  <c r="I119" i="1" s="1"/>
  <c r="AM87" i="1"/>
  <c r="L105" i="1"/>
  <c r="X115" i="1"/>
  <c r="L115" i="1" s="1"/>
  <c r="N84" i="1"/>
  <c r="N176" i="1"/>
  <c r="N159" i="1"/>
  <c r="AE88" i="1"/>
  <c r="F88" i="1" s="1"/>
  <c r="O88" i="1" s="1"/>
  <c r="V127" i="1"/>
  <c r="X127" i="1" s="1"/>
  <c r="T107" i="1"/>
  <c r="X19" i="1"/>
  <c r="L19" i="1" s="1"/>
  <c r="AH149" i="1"/>
  <c r="N40" i="1"/>
  <c r="AE20" i="1"/>
  <c r="F20" i="1" s="1"/>
  <c r="O20" i="1" s="1"/>
  <c r="W20" i="1"/>
  <c r="N20" i="1"/>
  <c r="K110" i="1"/>
  <c r="L110" i="1"/>
  <c r="AI23" i="1"/>
  <c r="X169" i="1"/>
  <c r="I63" i="1"/>
  <c r="P136" i="1"/>
  <c r="W188" i="1"/>
  <c r="U112" i="1"/>
  <c r="AL141" i="1"/>
  <c r="AM141" i="1"/>
  <c r="X15" i="1"/>
  <c r="L15" i="1" s="1"/>
  <c r="AF212" i="1"/>
  <c r="AL212" i="1" s="1"/>
  <c r="AF69" i="1"/>
  <c r="I105" i="1"/>
  <c r="I57" i="1"/>
  <c r="N48" i="1"/>
  <c r="N88" i="1"/>
  <c r="N132" i="1"/>
  <c r="N200" i="1"/>
  <c r="AE132" i="1"/>
  <c r="F132" i="1" s="1"/>
  <c r="O132" i="1" s="1"/>
  <c r="H156" i="1"/>
  <c r="AG51" i="1"/>
  <c r="AK21" i="1"/>
  <c r="AM117" i="1"/>
  <c r="AF101" i="1"/>
  <c r="AL101" i="1" s="1"/>
  <c r="X23" i="1"/>
  <c r="L23" i="1" s="1"/>
  <c r="N68" i="1"/>
  <c r="N112" i="1"/>
  <c r="AE56" i="1"/>
  <c r="F56" i="1" s="1"/>
  <c r="O56" i="1" s="1"/>
  <c r="V108" i="1"/>
  <c r="X108" i="1" s="1"/>
  <c r="AL149" i="1"/>
  <c r="AM144" i="1"/>
  <c r="X16" i="1"/>
  <c r="L16" i="1" s="1"/>
  <c r="L193" i="1"/>
  <c r="AF176" i="1"/>
  <c r="AG176" i="1" s="1"/>
  <c r="AF37" i="1"/>
  <c r="AG37" i="1" s="1"/>
  <c r="X209" i="1"/>
  <c r="X65" i="1"/>
  <c r="K65" i="1" s="1"/>
  <c r="N36" i="1"/>
  <c r="N56" i="1"/>
  <c r="N100" i="1"/>
  <c r="N144" i="1"/>
  <c r="N184" i="1"/>
  <c r="N185" i="1"/>
  <c r="AE72" i="1"/>
  <c r="F72" i="1" s="1"/>
  <c r="O72" i="1" s="1"/>
  <c r="AE108" i="1"/>
  <c r="F108" i="1" s="1"/>
  <c r="O108" i="1" s="1"/>
  <c r="AE180" i="1"/>
  <c r="F180" i="1" s="1"/>
  <c r="O180" i="1" s="1"/>
  <c r="P188" i="1"/>
  <c r="H68" i="1"/>
  <c r="W60" i="1"/>
  <c r="W148" i="1"/>
  <c r="AH148" i="1" s="1"/>
  <c r="W205" i="1"/>
  <c r="AH205" i="1" s="1"/>
  <c r="W185" i="1"/>
  <c r="AH185" i="1" s="1"/>
  <c r="T96" i="1"/>
  <c r="AK51" i="1"/>
  <c r="AL132" i="1"/>
  <c r="L176" i="1"/>
  <c r="N196" i="1"/>
  <c r="AE84" i="1"/>
  <c r="F84" i="1" s="1"/>
  <c r="O84" i="1" s="1"/>
  <c r="AE124" i="1"/>
  <c r="F124" i="1" s="1"/>
  <c r="O124" i="1" s="1"/>
  <c r="P92" i="1"/>
  <c r="H184" i="1"/>
  <c r="W68" i="1"/>
  <c r="V156" i="1"/>
  <c r="I156" i="1" s="1"/>
  <c r="W104" i="1"/>
  <c r="AF104" i="1" s="1"/>
  <c r="T184" i="1"/>
  <c r="Y184" i="1" s="1"/>
  <c r="AA184" i="1" s="1"/>
  <c r="Q184" i="1" s="1"/>
  <c r="AG117" i="1"/>
  <c r="AG23" i="1"/>
  <c r="AL23" i="1"/>
  <c r="AM51" i="1"/>
  <c r="AI117" i="1"/>
  <c r="L83" i="1"/>
  <c r="K25" i="1"/>
  <c r="N52" i="1"/>
  <c r="N72" i="1"/>
  <c r="N136" i="1"/>
  <c r="N180" i="1"/>
  <c r="N208" i="1"/>
  <c r="AE176" i="1"/>
  <c r="F176" i="1" s="1"/>
  <c r="O176" i="1" s="1"/>
  <c r="P185" i="1"/>
  <c r="H60" i="1"/>
  <c r="W108" i="1"/>
  <c r="W196" i="1"/>
  <c r="AH196" i="1" s="1"/>
  <c r="W213" i="1"/>
  <c r="AF213" i="1" s="1"/>
  <c r="W16" i="1"/>
  <c r="V184" i="1"/>
  <c r="K71" i="1"/>
  <c r="AH104" i="1"/>
  <c r="L73" i="1"/>
  <c r="K73" i="1"/>
  <c r="AH165" i="1"/>
  <c r="AF165" i="1"/>
  <c r="AK165" i="1" s="1"/>
  <c r="AF124" i="1"/>
  <c r="AI124" i="1" s="1"/>
  <c r="AH124" i="1"/>
  <c r="X92" i="1"/>
  <c r="I92" i="1"/>
  <c r="AH84" i="1"/>
  <c r="AF84" i="1"/>
  <c r="AK84" i="1" s="1"/>
  <c r="AF44" i="1"/>
  <c r="AH44" i="1"/>
  <c r="I97" i="1"/>
  <c r="X97" i="1"/>
  <c r="X175" i="1"/>
  <c r="I175" i="1"/>
  <c r="Y15" i="1"/>
  <c r="AA15" i="1" s="1"/>
  <c r="Q15" i="1" s="1"/>
  <c r="N212" i="1"/>
  <c r="N127" i="1"/>
  <c r="N191" i="1"/>
  <c r="AE148" i="1"/>
  <c r="F148" i="1" s="1"/>
  <c r="O148" i="1" s="1"/>
  <c r="AE71" i="1"/>
  <c r="F71" i="1" s="1"/>
  <c r="O71" i="1" s="1"/>
  <c r="P39" i="1"/>
  <c r="P48" i="1"/>
  <c r="P176" i="1"/>
  <c r="P132" i="1"/>
  <c r="H87" i="1"/>
  <c r="H176" i="1"/>
  <c r="V44" i="1"/>
  <c r="V172" i="1"/>
  <c r="X172" i="1" s="1"/>
  <c r="AH85" i="1"/>
  <c r="AF85" i="1"/>
  <c r="W39" i="1"/>
  <c r="V87" i="1"/>
  <c r="W48" i="1"/>
  <c r="W136" i="1"/>
  <c r="U39" i="1"/>
  <c r="T103" i="1"/>
  <c r="T136" i="1"/>
  <c r="AI77" i="1"/>
  <c r="AG77" i="1"/>
  <c r="N135" i="1"/>
  <c r="P72" i="1"/>
  <c r="H39" i="1"/>
  <c r="H56" i="1"/>
  <c r="V56" i="1"/>
  <c r="T212" i="1"/>
  <c r="U212" i="1"/>
  <c r="V212" i="1"/>
  <c r="H212" i="1"/>
  <c r="P212" i="1"/>
  <c r="AE212" i="1"/>
  <c r="F212" i="1" s="1"/>
  <c r="O212" i="1" s="1"/>
  <c r="V208" i="1"/>
  <c r="W208" i="1"/>
  <c r="H208" i="1"/>
  <c r="T204" i="1"/>
  <c r="P204" i="1"/>
  <c r="V204" i="1"/>
  <c r="W204" i="1"/>
  <c r="H204" i="1"/>
  <c r="N204" i="1"/>
  <c r="U200" i="1"/>
  <c r="T200" i="1"/>
  <c r="W200" i="1"/>
  <c r="U196" i="1"/>
  <c r="V196" i="1"/>
  <c r="AE196" i="1"/>
  <c r="F196" i="1" s="1"/>
  <c r="O196" i="1" s="1"/>
  <c r="P196" i="1"/>
  <c r="U192" i="1"/>
  <c r="W192" i="1"/>
  <c r="U188" i="1"/>
  <c r="V188" i="1"/>
  <c r="AE188" i="1"/>
  <c r="F188" i="1" s="1"/>
  <c r="O188" i="1" s="1"/>
  <c r="N188" i="1"/>
  <c r="T180" i="1"/>
  <c r="V180" i="1"/>
  <c r="H180" i="1"/>
  <c r="U180" i="1"/>
  <c r="W180" i="1"/>
  <c r="U172" i="1"/>
  <c r="P172" i="1"/>
  <c r="T172" i="1"/>
  <c r="H172" i="1"/>
  <c r="AE172" i="1"/>
  <c r="F172" i="1" s="1"/>
  <c r="O172" i="1" s="1"/>
  <c r="N172" i="1"/>
  <c r="AE168" i="1"/>
  <c r="F168" i="1" s="1"/>
  <c r="O168" i="1" s="1"/>
  <c r="W168" i="1"/>
  <c r="P168" i="1"/>
  <c r="T164" i="1"/>
  <c r="U164" i="1"/>
  <c r="V164" i="1"/>
  <c r="W164" i="1"/>
  <c r="AH164" i="1" s="1"/>
  <c r="P164" i="1"/>
  <c r="H164" i="1"/>
  <c r="AE164" i="1"/>
  <c r="F164" i="1" s="1"/>
  <c r="O164" i="1" s="1"/>
  <c r="P160" i="1"/>
  <c r="W160" i="1"/>
  <c r="H160" i="1"/>
  <c r="U160" i="1"/>
  <c r="U156" i="1"/>
  <c r="W156" i="1"/>
  <c r="P156" i="1"/>
  <c r="N156" i="1"/>
  <c r="U152" i="1"/>
  <c r="H152" i="1"/>
  <c r="V152" i="1"/>
  <c r="P152" i="1"/>
  <c r="U148" i="1"/>
  <c r="V148" i="1"/>
  <c r="H148" i="1"/>
  <c r="U144" i="1"/>
  <c r="AE144" i="1"/>
  <c r="F144" i="1" s="1"/>
  <c r="O144" i="1" s="1"/>
  <c r="U140" i="1"/>
  <c r="P140" i="1"/>
  <c r="W140" i="1"/>
  <c r="V140" i="1"/>
  <c r="AE140" i="1"/>
  <c r="F140" i="1" s="1"/>
  <c r="O140" i="1" s="1"/>
  <c r="N140" i="1"/>
  <c r="T132" i="1"/>
  <c r="V132" i="1"/>
  <c r="H132" i="1"/>
  <c r="AE128" i="1"/>
  <c r="F128" i="1" s="1"/>
  <c r="O128" i="1" s="1"/>
  <c r="W128" i="1"/>
  <c r="T124" i="1"/>
  <c r="U124" i="1"/>
  <c r="V124" i="1"/>
  <c r="P124" i="1"/>
  <c r="H124" i="1"/>
  <c r="N124" i="1"/>
  <c r="U120" i="1"/>
  <c r="V120" i="1"/>
  <c r="H120" i="1"/>
  <c r="T116" i="1"/>
  <c r="V116" i="1"/>
  <c r="H116" i="1"/>
  <c r="AE116" i="1"/>
  <c r="F116" i="1" s="1"/>
  <c r="O116" i="1" s="1"/>
  <c r="W116" i="1"/>
  <c r="P116" i="1"/>
  <c r="V112" i="1"/>
  <c r="W112" i="1"/>
  <c r="AE112" i="1"/>
  <c r="F112" i="1" s="1"/>
  <c r="O112" i="1" s="1"/>
  <c r="T108" i="1"/>
  <c r="P108" i="1"/>
  <c r="N108" i="1"/>
  <c r="U104" i="1"/>
  <c r="P104" i="1"/>
  <c r="T104" i="1"/>
  <c r="H104" i="1"/>
  <c r="U100" i="1"/>
  <c r="V100" i="1"/>
  <c r="W100" i="1"/>
  <c r="AE100" i="1"/>
  <c r="F100" i="1" s="1"/>
  <c r="O100" i="1" s="1"/>
  <c r="P96" i="1"/>
  <c r="W96" i="1"/>
  <c r="U92" i="1"/>
  <c r="H92" i="1"/>
  <c r="W92" i="1"/>
  <c r="AE92" i="1"/>
  <c r="F92" i="1" s="1"/>
  <c r="O92" i="1" s="1"/>
  <c r="N92" i="1"/>
  <c r="U88" i="1"/>
  <c r="H88" i="1"/>
  <c r="T88" i="1"/>
  <c r="P88" i="1"/>
  <c r="U84" i="1"/>
  <c r="V84" i="1"/>
  <c r="H84" i="1"/>
  <c r="P84" i="1"/>
  <c r="V80" i="1"/>
  <c r="W80" i="1"/>
  <c r="AE80" i="1"/>
  <c r="F80" i="1" s="1"/>
  <c r="O80" i="1" s="1"/>
  <c r="U76" i="1"/>
  <c r="P76" i="1"/>
  <c r="W76" i="1"/>
  <c r="V76" i="1"/>
  <c r="H76" i="1"/>
  <c r="AE76" i="1"/>
  <c r="F76" i="1" s="1"/>
  <c r="O76" i="1" s="1"/>
  <c r="N76" i="1"/>
  <c r="V72" i="1"/>
  <c r="W72" i="1"/>
  <c r="T68" i="1"/>
  <c r="V68" i="1"/>
  <c r="P68" i="1"/>
  <c r="U64" i="1"/>
  <c r="W64" i="1"/>
  <c r="AE64" i="1"/>
  <c r="F64" i="1" s="1"/>
  <c r="O64" i="1" s="1"/>
  <c r="T60" i="1"/>
  <c r="V60" i="1"/>
  <c r="AE60" i="1"/>
  <c r="F60" i="1" s="1"/>
  <c r="O60" i="1" s="1"/>
  <c r="N60" i="1"/>
  <c r="T52" i="1"/>
  <c r="V52" i="1"/>
  <c r="H52" i="1"/>
  <c r="U52" i="1"/>
  <c r="W52" i="1"/>
  <c r="U48" i="1"/>
  <c r="Y48" i="1" s="1"/>
  <c r="AA48" i="1" s="1"/>
  <c r="Q48" i="1" s="1"/>
  <c r="AE48" i="1"/>
  <c r="F48" i="1" s="1"/>
  <c r="O48" i="1" s="1"/>
  <c r="T44" i="1"/>
  <c r="P44" i="1"/>
  <c r="H44" i="1"/>
  <c r="AE44" i="1"/>
  <c r="F44" i="1" s="1"/>
  <c r="O44" i="1" s="1"/>
  <c r="N44" i="1"/>
  <c r="V40" i="1"/>
  <c r="W40" i="1"/>
  <c r="H40" i="1"/>
  <c r="P40" i="1"/>
  <c r="U36" i="1"/>
  <c r="V36" i="1"/>
  <c r="W36" i="1"/>
  <c r="P36" i="1"/>
  <c r="H36" i="1"/>
  <c r="U32" i="1"/>
  <c r="W32" i="1"/>
  <c r="T32" i="1"/>
  <c r="AE32" i="1"/>
  <c r="F32" i="1" s="1"/>
  <c r="O32" i="1" s="1"/>
  <c r="P32" i="1"/>
  <c r="T28" i="1"/>
  <c r="W28" i="1"/>
  <c r="P28" i="1"/>
  <c r="AE28" i="1"/>
  <c r="F28" i="1" s="1"/>
  <c r="O28" i="1" s="1"/>
  <c r="N28" i="1"/>
  <c r="U24" i="1"/>
  <c r="H24" i="1"/>
  <c r="V24" i="1"/>
  <c r="T20" i="1"/>
  <c r="U20" i="1"/>
  <c r="U16" i="1"/>
  <c r="Y16" i="1" s="1"/>
  <c r="AA16" i="1" s="1"/>
  <c r="Q16" i="1" s="1"/>
  <c r="AE16" i="1"/>
  <c r="F16" i="1" s="1"/>
  <c r="O16" i="1" s="1"/>
  <c r="N16" i="1"/>
  <c r="U207" i="1"/>
  <c r="H207" i="1"/>
  <c r="AE207" i="1"/>
  <c r="F207" i="1" s="1"/>
  <c r="O207" i="1" s="1"/>
  <c r="N207" i="1"/>
  <c r="V199" i="1"/>
  <c r="U199" i="1"/>
  <c r="AE199" i="1"/>
  <c r="F199" i="1" s="1"/>
  <c r="O199" i="1" s="1"/>
  <c r="P191" i="1"/>
  <c r="V191" i="1"/>
  <c r="X191" i="1" s="1"/>
  <c r="H191" i="1"/>
  <c r="N183" i="1"/>
  <c r="V183" i="1"/>
  <c r="V179" i="1"/>
  <c r="X179" i="1" s="1"/>
  <c r="P179" i="1"/>
  <c r="U175" i="1"/>
  <c r="N175" i="1"/>
  <c r="V167" i="1"/>
  <c r="P167" i="1"/>
  <c r="AE167" i="1"/>
  <c r="F167" i="1" s="1"/>
  <c r="O167" i="1" s="1"/>
  <c r="U159" i="1"/>
  <c r="H159" i="1"/>
  <c r="V151" i="1"/>
  <c r="N151" i="1"/>
  <c r="P151" i="1"/>
  <c r="AE151" i="1"/>
  <c r="F151" i="1" s="1"/>
  <c r="O151" i="1" s="1"/>
  <c r="U143" i="1"/>
  <c r="AE143" i="1"/>
  <c r="F143" i="1" s="1"/>
  <c r="O143" i="1" s="1"/>
  <c r="V143" i="1"/>
  <c r="N143" i="1"/>
  <c r="P139" i="1"/>
  <c r="U139" i="1"/>
  <c r="V135" i="1"/>
  <c r="U135" i="1"/>
  <c r="U127" i="1"/>
  <c r="H127" i="1"/>
  <c r="T123" i="1"/>
  <c r="N123" i="1"/>
  <c r="T119" i="1"/>
  <c r="N119" i="1"/>
  <c r="V111" i="1"/>
  <c r="T111" i="1"/>
  <c r="H111" i="1"/>
  <c r="V103" i="1"/>
  <c r="P103" i="1"/>
  <c r="H95" i="1"/>
  <c r="N95" i="1"/>
  <c r="V95" i="1"/>
  <c r="X95" i="1" s="1"/>
  <c r="U87" i="1"/>
  <c r="T87" i="1"/>
  <c r="AE87" i="1"/>
  <c r="F87" i="1" s="1"/>
  <c r="O87" i="1" s="1"/>
  <c r="P87" i="1"/>
  <c r="N87" i="1"/>
  <c r="W79" i="1"/>
  <c r="V79" i="1"/>
  <c r="U79" i="1"/>
  <c r="AE79" i="1"/>
  <c r="F79" i="1" s="1"/>
  <c r="O79" i="1" s="1"/>
  <c r="T71" i="1"/>
  <c r="H71" i="1"/>
  <c r="W71" i="1"/>
  <c r="U63" i="1"/>
  <c r="Z63" i="1" s="1"/>
  <c r="AB63" i="1" s="1"/>
  <c r="R63" i="1" s="1"/>
  <c r="W63" i="1"/>
  <c r="H63" i="1"/>
  <c r="P63" i="1"/>
  <c r="N63" i="1"/>
  <c r="N59" i="1"/>
  <c r="U59" i="1"/>
  <c r="V59" i="1"/>
  <c r="U55" i="1"/>
  <c r="W55" i="1"/>
  <c r="AE55" i="1"/>
  <c r="F55" i="1" s="1"/>
  <c r="O55" i="1" s="1"/>
  <c r="T55" i="1"/>
  <c r="V55" i="1"/>
  <c r="H55" i="1"/>
  <c r="P55" i="1"/>
  <c r="N55" i="1"/>
  <c r="AL51" i="1"/>
  <c r="S51" i="1" s="1"/>
  <c r="T47" i="1"/>
  <c r="W47" i="1"/>
  <c r="U47" i="1"/>
  <c r="AE47" i="1"/>
  <c r="F47" i="1" s="1"/>
  <c r="O47" i="1" s="1"/>
  <c r="T31" i="1"/>
  <c r="W31" i="1"/>
  <c r="H31" i="1"/>
  <c r="U31" i="1"/>
  <c r="P31" i="1"/>
  <c r="N31" i="1"/>
  <c r="V31" i="1"/>
  <c r="X31" i="1" s="1"/>
  <c r="I27" i="1"/>
  <c r="X27" i="1"/>
  <c r="H23" i="1"/>
  <c r="AE23" i="1"/>
  <c r="F23" i="1" s="1"/>
  <c r="O23" i="1" s="1"/>
  <c r="U23" i="1"/>
  <c r="P23" i="1"/>
  <c r="N23" i="1"/>
  <c r="W15" i="1"/>
  <c r="P15" i="1"/>
  <c r="N15" i="1"/>
  <c r="P209" i="1"/>
  <c r="W133" i="1"/>
  <c r="V161" i="1"/>
  <c r="T113" i="1"/>
  <c r="T153" i="1"/>
  <c r="T201" i="1"/>
  <c r="W201" i="1"/>
  <c r="P201" i="1"/>
  <c r="T157" i="1"/>
  <c r="H157" i="1"/>
  <c r="T137" i="1"/>
  <c r="P137" i="1"/>
  <c r="T73" i="1"/>
  <c r="P73" i="1"/>
  <c r="P69" i="1"/>
  <c r="T69" i="1"/>
  <c r="T29" i="1"/>
  <c r="H29" i="1"/>
  <c r="AK144" i="1"/>
  <c r="S144" i="1" s="1"/>
  <c r="AL144" i="1"/>
  <c r="X106" i="1"/>
  <c r="I106" i="1"/>
  <c r="AM69" i="1"/>
  <c r="AI69" i="1"/>
  <c r="AL69" i="1"/>
  <c r="AK69" i="1"/>
  <c r="AG69" i="1"/>
  <c r="AI132" i="1"/>
  <c r="AK132" i="1"/>
  <c r="S132" i="1" s="1"/>
  <c r="AG149" i="1"/>
  <c r="AI149" i="1"/>
  <c r="AK149" i="1"/>
  <c r="S149" i="1" s="1"/>
  <c r="X90" i="1"/>
  <c r="I90" i="1"/>
  <c r="U210" i="1"/>
  <c r="W210" i="1"/>
  <c r="T210" i="1"/>
  <c r="V210" i="1"/>
  <c r="H210" i="1"/>
  <c r="N210" i="1"/>
  <c r="P198" i="1"/>
  <c r="W198" i="1"/>
  <c r="U198" i="1"/>
  <c r="V198" i="1"/>
  <c r="H198" i="1"/>
  <c r="AE198" i="1"/>
  <c r="F198" i="1" s="1"/>
  <c r="O198" i="1" s="1"/>
  <c r="T198" i="1"/>
  <c r="Z198" i="1" s="1"/>
  <c r="AB198" i="1" s="1"/>
  <c r="N198" i="1"/>
  <c r="U186" i="1"/>
  <c r="H186" i="1"/>
  <c r="P186" i="1"/>
  <c r="T186" i="1"/>
  <c r="AE186" i="1"/>
  <c r="F186" i="1" s="1"/>
  <c r="O186" i="1" s="1"/>
  <c r="W186" i="1"/>
  <c r="V186" i="1"/>
  <c r="N186" i="1"/>
  <c r="V174" i="1"/>
  <c r="P174" i="1"/>
  <c r="U174" i="1"/>
  <c r="AE174" i="1"/>
  <c r="F174" i="1" s="1"/>
  <c r="O174" i="1" s="1"/>
  <c r="W174" i="1"/>
  <c r="T174" i="1"/>
  <c r="U162" i="1"/>
  <c r="W162" i="1"/>
  <c r="T162" i="1"/>
  <c r="V162" i="1"/>
  <c r="X162" i="1" s="1"/>
  <c r="P162" i="1"/>
  <c r="H162" i="1"/>
  <c r="AE162" i="1"/>
  <c r="F162" i="1" s="1"/>
  <c r="O162" i="1" s="1"/>
  <c r="N162" i="1"/>
  <c r="P150" i="1"/>
  <c r="W150" i="1"/>
  <c r="U150" i="1"/>
  <c r="V150" i="1"/>
  <c r="AE150" i="1"/>
  <c r="F150" i="1" s="1"/>
  <c r="O150" i="1" s="1"/>
  <c r="N150" i="1"/>
  <c r="U138" i="1"/>
  <c r="P138" i="1"/>
  <c r="T138" i="1"/>
  <c r="AE138" i="1"/>
  <c r="F138" i="1" s="1"/>
  <c r="O138" i="1" s="1"/>
  <c r="W138" i="1"/>
  <c r="H138" i="1"/>
  <c r="V138" i="1"/>
  <c r="N138" i="1"/>
  <c r="U126" i="1"/>
  <c r="W126" i="1"/>
  <c r="H126" i="1"/>
  <c r="P126" i="1"/>
  <c r="T126" i="1"/>
  <c r="Z126" i="1" s="1"/>
  <c r="AB126" i="1" s="1"/>
  <c r="R126" i="1" s="1"/>
  <c r="V126" i="1"/>
  <c r="N126" i="1"/>
  <c r="U114" i="1"/>
  <c r="Y114" i="1" s="1"/>
  <c r="AA114" i="1" s="1"/>
  <c r="Q114" i="1" s="1"/>
  <c r="W114" i="1"/>
  <c r="T114" i="1"/>
  <c r="V114" i="1"/>
  <c r="H114" i="1"/>
  <c r="P114" i="1"/>
  <c r="N114" i="1"/>
  <c r="AE114" i="1"/>
  <c r="F114" i="1" s="1"/>
  <c r="O114" i="1" s="1"/>
  <c r="W102" i="1"/>
  <c r="V102" i="1"/>
  <c r="X102" i="1" s="1"/>
  <c r="H102" i="1"/>
  <c r="U102" i="1"/>
  <c r="Y102" i="1" s="1"/>
  <c r="AA102" i="1" s="1"/>
  <c r="Q102" i="1" s="1"/>
  <c r="P102" i="1"/>
  <c r="AE102" i="1"/>
  <c r="F102" i="1" s="1"/>
  <c r="O102" i="1" s="1"/>
  <c r="T102" i="1"/>
  <c r="U90" i="1"/>
  <c r="H90" i="1"/>
  <c r="T90" i="1"/>
  <c r="AE90" i="1"/>
  <c r="F90" i="1" s="1"/>
  <c r="O90" i="1" s="1"/>
  <c r="W90" i="1"/>
  <c r="P90" i="1"/>
  <c r="N90" i="1"/>
  <c r="H78" i="1"/>
  <c r="P78" i="1"/>
  <c r="U78" i="1"/>
  <c r="Y78" i="1" s="1"/>
  <c r="AA78" i="1" s="1"/>
  <c r="Q78" i="1" s="1"/>
  <c r="W78" i="1"/>
  <c r="V78" i="1"/>
  <c r="AE78" i="1"/>
  <c r="F78" i="1" s="1"/>
  <c r="O78" i="1" s="1"/>
  <c r="U62" i="1"/>
  <c r="W62" i="1"/>
  <c r="H62" i="1"/>
  <c r="T62" i="1"/>
  <c r="V62" i="1"/>
  <c r="AE62" i="1"/>
  <c r="F62" i="1" s="1"/>
  <c r="O62" i="1" s="1"/>
  <c r="N62" i="1"/>
  <c r="P62" i="1"/>
  <c r="W54" i="1"/>
  <c r="P54" i="1"/>
  <c r="V54" i="1"/>
  <c r="U54" i="1"/>
  <c r="Y54" i="1" s="1"/>
  <c r="AA54" i="1" s="1"/>
  <c r="Q54" i="1" s="1"/>
  <c r="H54" i="1"/>
  <c r="N54" i="1"/>
  <c r="T54" i="1"/>
  <c r="U42" i="1"/>
  <c r="P42" i="1"/>
  <c r="T42" i="1"/>
  <c r="W42" i="1"/>
  <c r="H42" i="1"/>
  <c r="N42" i="1"/>
  <c r="V42" i="1"/>
  <c r="U30" i="1"/>
  <c r="W30" i="1"/>
  <c r="H30" i="1"/>
  <c r="T30" i="1"/>
  <c r="Z30" i="1" s="1"/>
  <c r="AB30" i="1" s="1"/>
  <c r="R30" i="1" s="1"/>
  <c r="AE30" i="1"/>
  <c r="F30" i="1" s="1"/>
  <c r="O30" i="1" s="1"/>
  <c r="N30" i="1"/>
  <c r="V30" i="1"/>
  <c r="U18" i="1"/>
  <c r="W18" i="1"/>
  <c r="T18" i="1"/>
  <c r="P18" i="1"/>
  <c r="AE18" i="1"/>
  <c r="F18" i="1" s="1"/>
  <c r="O18" i="1" s="1"/>
  <c r="N18" i="1"/>
  <c r="V18" i="1"/>
  <c r="I18" i="1" s="1"/>
  <c r="I110" i="1"/>
  <c r="N174" i="1"/>
  <c r="AE86" i="1"/>
  <c r="F86" i="1" s="1"/>
  <c r="O86" i="1" s="1"/>
  <c r="AE210" i="1"/>
  <c r="F210" i="1" s="1"/>
  <c r="O210" i="1" s="1"/>
  <c r="P210" i="1"/>
  <c r="T86" i="1"/>
  <c r="W214" i="1"/>
  <c r="V214" i="1"/>
  <c r="H214" i="1"/>
  <c r="U214" i="1"/>
  <c r="Y214" i="1" s="1"/>
  <c r="AA214" i="1" s="1"/>
  <c r="Q214" i="1" s="1"/>
  <c r="AE214" i="1"/>
  <c r="F214" i="1" s="1"/>
  <c r="O214" i="1" s="1"/>
  <c r="P214" i="1"/>
  <c r="N214" i="1"/>
  <c r="U202" i="1"/>
  <c r="T202" i="1"/>
  <c r="AE202" i="1"/>
  <c r="F202" i="1" s="1"/>
  <c r="O202" i="1" s="1"/>
  <c r="W202" i="1"/>
  <c r="H202" i="1"/>
  <c r="P202" i="1"/>
  <c r="V202" i="1"/>
  <c r="N202" i="1"/>
  <c r="P190" i="1"/>
  <c r="H190" i="1"/>
  <c r="U190" i="1"/>
  <c r="W190" i="1"/>
  <c r="N190" i="1"/>
  <c r="T190" i="1"/>
  <c r="V190" i="1"/>
  <c r="U178" i="1"/>
  <c r="W178" i="1"/>
  <c r="T178" i="1"/>
  <c r="V178" i="1"/>
  <c r="H178" i="1"/>
  <c r="AE178" i="1"/>
  <c r="F178" i="1" s="1"/>
  <c r="O178" i="1" s="1"/>
  <c r="W166" i="1"/>
  <c r="V166" i="1"/>
  <c r="U166" i="1"/>
  <c r="H166" i="1"/>
  <c r="P166" i="1"/>
  <c r="AE166" i="1"/>
  <c r="F166" i="1" s="1"/>
  <c r="O166" i="1" s="1"/>
  <c r="T166" i="1"/>
  <c r="Z166" i="1" s="1"/>
  <c r="AB166" i="1" s="1"/>
  <c r="R166" i="1" s="1"/>
  <c r="U154" i="1"/>
  <c r="H154" i="1"/>
  <c r="T154" i="1"/>
  <c r="AE154" i="1"/>
  <c r="F154" i="1" s="1"/>
  <c r="O154" i="1" s="1"/>
  <c r="W154" i="1"/>
  <c r="P154" i="1"/>
  <c r="V154" i="1"/>
  <c r="H142" i="1"/>
  <c r="P142" i="1"/>
  <c r="U142" i="1"/>
  <c r="W142" i="1"/>
  <c r="V142" i="1"/>
  <c r="AE142" i="1"/>
  <c r="F142" i="1" s="1"/>
  <c r="O142" i="1" s="1"/>
  <c r="N142" i="1"/>
  <c r="U130" i="1"/>
  <c r="W130" i="1"/>
  <c r="T130" i="1"/>
  <c r="V130" i="1"/>
  <c r="P130" i="1"/>
  <c r="AE130" i="1"/>
  <c r="F130" i="1" s="1"/>
  <c r="O130" i="1" s="1"/>
  <c r="H130" i="1"/>
  <c r="N130" i="1"/>
  <c r="W118" i="1"/>
  <c r="P118" i="1"/>
  <c r="V118" i="1"/>
  <c r="U118" i="1"/>
  <c r="AE118" i="1"/>
  <c r="F118" i="1" s="1"/>
  <c r="O118" i="1" s="1"/>
  <c r="T118" i="1"/>
  <c r="U106" i="1"/>
  <c r="P106" i="1"/>
  <c r="T106" i="1"/>
  <c r="AE106" i="1"/>
  <c r="F106" i="1" s="1"/>
  <c r="O106" i="1" s="1"/>
  <c r="W106" i="1"/>
  <c r="H106" i="1"/>
  <c r="N106" i="1"/>
  <c r="U94" i="1"/>
  <c r="W94" i="1"/>
  <c r="H94" i="1"/>
  <c r="N94" i="1"/>
  <c r="T94" i="1"/>
  <c r="P94" i="1"/>
  <c r="AE94" i="1"/>
  <c r="F94" i="1" s="1"/>
  <c r="O94" i="1" s="1"/>
  <c r="U82" i="1"/>
  <c r="W82" i="1"/>
  <c r="T82" i="1"/>
  <c r="V82" i="1"/>
  <c r="H82" i="1"/>
  <c r="AE82" i="1"/>
  <c r="F82" i="1" s="1"/>
  <c r="O82" i="1" s="1"/>
  <c r="P82" i="1"/>
  <c r="W70" i="1"/>
  <c r="V70" i="1"/>
  <c r="H70" i="1"/>
  <c r="U70" i="1"/>
  <c r="P70" i="1"/>
  <c r="T70" i="1"/>
  <c r="N70" i="1"/>
  <c r="AE70" i="1"/>
  <c r="F70" i="1" s="1"/>
  <c r="O70" i="1" s="1"/>
  <c r="U58" i="1"/>
  <c r="H58" i="1"/>
  <c r="T58" i="1"/>
  <c r="W58" i="1"/>
  <c r="P58" i="1"/>
  <c r="N58" i="1"/>
  <c r="V58" i="1"/>
  <c r="AE58" i="1"/>
  <c r="F58" i="1" s="1"/>
  <c r="O58" i="1" s="1"/>
  <c r="U50" i="1"/>
  <c r="W50" i="1"/>
  <c r="T50" i="1"/>
  <c r="V50" i="1"/>
  <c r="H50" i="1"/>
  <c r="AE50" i="1"/>
  <c r="F50" i="1" s="1"/>
  <c r="O50" i="1" s="1"/>
  <c r="P50" i="1"/>
  <c r="N50" i="1"/>
  <c r="W38" i="1"/>
  <c r="AH38" i="1" s="1"/>
  <c r="V38" i="1"/>
  <c r="X38" i="1" s="1"/>
  <c r="H38" i="1"/>
  <c r="U38" i="1"/>
  <c r="P38" i="1"/>
  <c r="T38" i="1"/>
  <c r="N38" i="1"/>
  <c r="AE38" i="1"/>
  <c r="F38" i="1" s="1"/>
  <c r="O38" i="1" s="1"/>
  <c r="U26" i="1"/>
  <c r="H26" i="1"/>
  <c r="T26" i="1"/>
  <c r="W26" i="1"/>
  <c r="P26" i="1"/>
  <c r="N26" i="1"/>
  <c r="V26" i="1"/>
  <c r="AE26" i="1"/>
  <c r="F26" i="1" s="1"/>
  <c r="O26" i="1" s="1"/>
  <c r="P14" i="1"/>
  <c r="U14" i="1"/>
  <c r="W14" i="1"/>
  <c r="N14" i="1"/>
  <c r="H18" i="1"/>
  <c r="N154" i="1"/>
  <c r="AE42" i="1"/>
  <c r="F42" i="1" s="1"/>
  <c r="O42" i="1" s="1"/>
  <c r="AE126" i="1"/>
  <c r="F126" i="1" s="1"/>
  <c r="O126" i="1" s="1"/>
  <c r="P178" i="1"/>
  <c r="X28" i="1"/>
  <c r="L28" i="1" s="1"/>
  <c r="I28" i="1"/>
  <c r="T14" i="1"/>
  <c r="T142" i="1"/>
  <c r="W206" i="1"/>
  <c r="V206" i="1"/>
  <c r="I206" i="1" s="1"/>
  <c r="U206" i="1"/>
  <c r="Y206" i="1" s="1"/>
  <c r="AA206" i="1" s="1"/>
  <c r="Q206" i="1" s="1"/>
  <c r="H206" i="1"/>
  <c r="AE206" i="1"/>
  <c r="F206" i="1" s="1"/>
  <c r="O206" i="1" s="1"/>
  <c r="P206" i="1"/>
  <c r="N206" i="1"/>
  <c r="U194" i="1"/>
  <c r="W194" i="1"/>
  <c r="T194" i="1"/>
  <c r="V194" i="1"/>
  <c r="P194" i="1"/>
  <c r="H194" i="1"/>
  <c r="AE194" i="1"/>
  <c r="F194" i="1" s="1"/>
  <c r="O194" i="1" s="1"/>
  <c r="N194" i="1"/>
  <c r="P182" i="1"/>
  <c r="U182" i="1"/>
  <c r="W182" i="1"/>
  <c r="AE182" i="1"/>
  <c r="F182" i="1" s="1"/>
  <c r="O182" i="1" s="1"/>
  <c r="H182" i="1"/>
  <c r="N182" i="1"/>
  <c r="T182" i="1"/>
  <c r="V182" i="1"/>
  <c r="U170" i="1"/>
  <c r="P170" i="1"/>
  <c r="T170" i="1"/>
  <c r="AE170" i="1"/>
  <c r="F170" i="1" s="1"/>
  <c r="O170" i="1" s="1"/>
  <c r="W170" i="1"/>
  <c r="H170" i="1"/>
  <c r="N170" i="1"/>
  <c r="V170" i="1"/>
  <c r="W158" i="1"/>
  <c r="AF158" i="1" s="1"/>
  <c r="H158" i="1"/>
  <c r="V158" i="1"/>
  <c r="U158" i="1"/>
  <c r="N158" i="1"/>
  <c r="T158" i="1"/>
  <c r="P158" i="1"/>
  <c r="AE158" i="1"/>
  <c r="F158" i="1" s="1"/>
  <c r="O158" i="1" s="1"/>
  <c r="U146" i="1"/>
  <c r="W146" i="1"/>
  <c r="T146" i="1"/>
  <c r="V146" i="1"/>
  <c r="H146" i="1"/>
  <c r="P146" i="1"/>
  <c r="N146" i="1"/>
  <c r="W134" i="1"/>
  <c r="AH134" i="1" s="1"/>
  <c r="V134" i="1"/>
  <c r="H134" i="1"/>
  <c r="U134" i="1"/>
  <c r="P134" i="1"/>
  <c r="AE134" i="1"/>
  <c r="F134" i="1" s="1"/>
  <c r="O134" i="1" s="1"/>
  <c r="T134" i="1"/>
  <c r="N134" i="1"/>
  <c r="U122" i="1"/>
  <c r="H122" i="1"/>
  <c r="T122" i="1"/>
  <c r="AE122" i="1"/>
  <c r="F122" i="1" s="1"/>
  <c r="O122" i="1" s="1"/>
  <c r="W122" i="1"/>
  <c r="P122" i="1"/>
  <c r="N122" i="1"/>
  <c r="V122" i="1"/>
  <c r="H110" i="1"/>
  <c r="P110" i="1"/>
  <c r="U110" i="1"/>
  <c r="W110" i="1"/>
  <c r="AE110" i="1"/>
  <c r="F110" i="1" s="1"/>
  <c r="O110" i="1" s="1"/>
  <c r="N110" i="1"/>
  <c r="T110" i="1"/>
  <c r="Z110" i="1" s="1"/>
  <c r="AB110" i="1" s="1"/>
  <c r="R110" i="1" s="1"/>
  <c r="U98" i="1"/>
  <c r="W98" i="1"/>
  <c r="T98" i="1"/>
  <c r="V98" i="1"/>
  <c r="P98" i="1"/>
  <c r="AE98" i="1"/>
  <c r="F98" i="1" s="1"/>
  <c r="O98" i="1" s="1"/>
  <c r="N98" i="1"/>
  <c r="H98" i="1"/>
  <c r="W86" i="1"/>
  <c r="P86" i="1"/>
  <c r="V86" i="1"/>
  <c r="U86" i="1"/>
  <c r="H86" i="1"/>
  <c r="N86" i="1"/>
  <c r="U74" i="1"/>
  <c r="P74" i="1"/>
  <c r="T74" i="1"/>
  <c r="W74" i="1"/>
  <c r="H74" i="1"/>
  <c r="V74" i="1"/>
  <c r="N74" i="1"/>
  <c r="U66" i="1"/>
  <c r="W66" i="1"/>
  <c r="T66" i="1"/>
  <c r="V66" i="1"/>
  <c r="P66" i="1"/>
  <c r="H66" i="1"/>
  <c r="AE66" i="1"/>
  <c r="F66" i="1" s="1"/>
  <c r="O66" i="1" s="1"/>
  <c r="H46" i="1"/>
  <c r="P46" i="1"/>
  <c r="U46" i="1"/>
  <c r="W46" i="1"/>
  <c r="AE46" i="1"/>
  <c r="F46" i="1" s="1"/>
  <c r="O46" i="1" s="1"/>
  <c r="V46" i="1"/>
  <c r="T46" i="1"/>
  <c r="Z46" i="1" s="1"/>
  <c r="AB46" i="1" s="1"/>
  <c r="R46" i="1" s="1"/>
  <c r="U34" i="1"/>
  <c r="W34" i="1"/>
  <c r="T34" i="1"/>
  <c r="V34" i="1"/>
  <c r="P34" i="1"/>
  <c r="AE34" i="1"/>
  <c r="F34" i="1" s="1"/>
  <c r="O34" i="1" s="1"/>
  <c r="H34" i="1"/>
  <c r="W22" i="1"/>
  <c r="P22" i="1"/>
  <c r="V22" i="1"/>
  <c r="U22" i="1"/>
  <c r="N22" i="1"/>
  <c r="H22" i="1"/>
  <c r="R198" i="1"/>
  <c r="L65" i="1"/>
  <c r="N82" i="1"/>
  <c r="N78" i="1"/>
  <c r="N178" i="1"/>
  <c r="AE54" i="1"/>
  <c r="F54" i="1" s="1"/>
  <c r="O54" i="1" s="1"/>
  <c r="AE146" i="1"/>
  <c r="F146" i="1" s="1"/>
  <c r="O146" i="1" s="1"/>
  <c r="P30" i="1"/>
  <c r="H118" i="1"/>
  <c r="V94" i="1"/>
  <c r="T22" i="1"/>
  <c r="T150" i="1"/>
  <c r="X81" i="1"/>
  <c r="I81" i="1"/>
  <c r="X145" i="1"/>
  <c r="I145" i="1"/>
  <c r="T133" i="1"/>
  <c r="AG203" i="1"/>
  <c r="AI203" i="1"/>
  <c r="AG87" i="1"/>
  <c r="AL87" i="1"/>
  <c r="AK181" i="1"/>
  <c r="AM181" i="1"/>
  <c r="X17" i="1"/>
  <c r="L17" i="1" s="1"/>
  <c r="AI176" i="1"/>
  <c r="L177" i="1"/>
  <c r="K177" i="1"/>
  <c r="L113" i="1"/>
  <c r="K113" i="1"/>
  <c r="AI37" i="1"/>
  <c r="AH20" i="1"/>
  <c r="AF20" i="1"/>
  <c r="I31" i="1"/>
  <c r="X47" i="1"/>
  <c r="I47" i="1"/>
  <c r="I95" i="1"/>
  <c r="X159" i="1"/>
  <c r="I159" i="1"/>
  <c r="X137" i="1"/>
  <c r="I137" i="1"/>
  <c r="U209" i="1"/>
  <c r="H209" i="1"/>
  <c r="W209" i="1"/>
  <c r="AE209" i="1"/>
  <c r="F209" i="1" s="1"/>
  <c r="O209" i="1" s="1"/>
  <c r="U201" i="1"/>
  <c r="V201" i="1"/>
  <c r="H201" i="1"/>
  <c r="T197" i="1"/>
  <c r="P197" i="1"/>
  <c r="W193" i="1"/>
  <c r="U193" i="1"/>
  <c r="H193" i="1"/>
  <c r="P193" i="1"/>
  <c r="V189" i="1"/>
  <c r="T189" i="1"/>
  <c r="U185" i="1"/>
  <c r="V185" i="1"/>
  <c r="AE185" i="1"/>
  <c r="F185" i="1" s="1"/>
  <c r="O185" i="1" s="1"/>
  <c r="V181" i="1"/>
  <c r="H181" i="1"/>
  <c r="U177" i="1"/>
  <c r="P177" i="1"/>
  <c r="W177" i="1"/>
  <c r="H177" i="1"/>
  <c r="P173" i="1"/>
  <c r="W173" i="1"/>
  <c r="T169" i="1"/>
  <c r="W169" i="1"/>
  <c r="T161" i="1"/>
  <c r="Y161" i="1" s="1"/>
  <c r="AA161" i="1" s="1"/>
  <c r="Q161" i="1" s="1"/>
  <c r="W161" i="1"/>
  <c r="P161" i="1"/>
  <c r="W153" i="1"/>
  <c r="U153" i="1"/>
  <c r="V149" i="1"/>
  <c r="H149" i="1"/>
  <c r="U145" i="1"/>
  <c r="P145" i="1"/>
  <c r="W145" i="1"/>
  <c r="H145" i="1"/>
  <c r="W137" i="1"/>
  <c r="U137" i="1"/>
  <c r="U129" i="1"/>
  <c r="W129" i="1"/>
  <c r="H129" i="1"/>
  <c r="P129" i="1"/>
  <c r="W121" i="1"/>
  <c r="U121" i="1"/>
  <c r="H121" i="1"/>
  <c r="V117" i="1"/>
  <c r="X117" i="1" s="1"/>
  <c r="H117" i="1"/>
  <c r="U113" i="1"/>
  <c r="H113" i="1"/>
  <c r="P113" i="1"/>
  <c r="W113" i="1"/>
  <c r="P109" i="1"/>
  <c r="W109" i="1"/>
  <c r="W105" i="1"/>
  <c r="H105" i="1"/>
  <c r="U105" i="1"/>
  <c r="U97" i="1"/>
  <c r="W97" i="1"/>
  <c r="P97" i="1"/>
  <c r="W89" i="1"/>
  <c r="U89" i="1"/>
  <c r="V85" i="1"/>
  <c r="H85" i="1"/>
  <c r="U81" i="1"/>
  <c r="P81" i="1"/>
  <c r="W81" i="1"/>
  <c r="W73" i="1"/>
  <c r="U73" i="1"/>
  <c r="U65" i="1"/>
  <c r="W65" i="1"/>
  <c r="P65" i="1"/>
  <c r="W57" i="1"/>
  <c r="H57" i="1"/>
  <c r="U57" i="1"/>
  <c r="V53" i="1"/>
  <c r="H53" i="1"/>
  <c r="U49" i="1"/>
  <c r="H49" i="1"/>
  <c r="P49" i="1"/>
  <c r="W49" i="1"/>
  <c r="P45" i="1"/>
  <c r="W45" i="1"/>
  <c r="W41" i="1"/>
  <c r="H41" i="1"/>
  <c r="T41" i="1"/>
  <c r="T33" i="1"/>
  <c r="Y33" i="1" s="1"/>
  <c r="AA33" i="1" s="1"/>
  <c r="Q33" i="1" s="1"/>
  <c r="W33" i="1"/>
  <c r="H33" i="1"/>
  <c r="P33" i="1"/>
  <c r="W25" i="1"/>
  <c r="T25" i="1"/>
  <c r="H25" i="1"/>
  <c r="U17" i="1"/>
  <c r="P17" i="1"/>
  <c r="W17" i="1"/>
  <c r="T207" i="1"/>
  <c r="W207" i="1"/>
  <c r="T199" i="1"/>
  <c r="W199" i="1"/>
  <c r="H199" i="1"/>
  <c r="P199" i="1"/>
  <c r="T191" i="1"/>
  <c r="W191" i="1"/>
  <c r="AE191" i="1"/>
  <c r="F191" i="1" s="1"/>
  <c r="O191" i="1" s="1"/>
  <c r="H183" i="1"/>
  <c r="P183" i="1"/>
  <c r="T183" i="1"/>
  <c r="W183" i="1"/>
  <c r="AE183" i="1"/>
  <c r="F183" i="1" s="1"/>
  <c r="O183" i="1" s="1"/>
  <c r="T175" i="1"/>
  <c r="W175" i="1"/>
  <c r="P175" i="1"/>
  <c r="T167" i="1"/>
  <c r="W167" i="1"/>
  <c r="H167" i="1"/>
  <c r="T159" i="1"/>
  <c r="W159" i="1"/>
  <c r="P159" i="1"/>
  <c r="H151" i="1"/>
  <c r="T151" i="1"/>
  <c r="W151" i="1"/>
  <c r="T143" i="1"/>
  <c r="W143" i="1"/>
  <c r="P143" i="1"/>
  <c r="AE135" i="1"/>
  <c r="F135" i="1" s="1"/>
  <c r="O135" i="1" s="1"/>
  <c r="T135" i="1"/>
  <c r="W135" i="1"/>
  <c r="H135" i="1"/>
  <c r="T127" i="1"/>
  <c r="W127" i="1"/>
  <c r="P127" i="1"/>
  <c r="U119" i="1"/>
  <c r="H119" i="1"/>
  <c r="W119" i="1"/>
  <c r="AE119" i="1"/>
  <c r="F119" i="1" s="1"/>
  <c r="O119" i="1" s="1"/>
  <c r="W111" i="1"/>
  <c r="U111" i="1"/>
  <c r="P111" i="1"/>
  <c r="U103" i="1"/>
  <c r="W103" i="1"/>
  <c r="H103" i="1"/>
  <c r="W95" i="1"/>
  <c r="P95" i="1"/>
  <c r="U95" i="1"/>
  <c r="AE95" i="1"/>
  <c r="F95" i="1" s="1"/>
  <c r="O95" i="1" s="1"/>
  <c r="T192" i="1"/>
  <c r="T56" i="1"/>
  <c r="T152" i="1"/>
  <c r="U44" i="1"/>
  <c r="Z44" i="1" s="1"/>
  <c r="AB44" i="1" s="1"/>
  <c r="R44" i="1" s="1"/>
  <c r="T144" i="1"/>
  <c r="AE14" i="1"/>
  <c r="F14" i="1" s="1"/>
  <c r="O14" i="1" s="1"/>
  <c r="L43" i="1"/>
  <c r="K43" i="1"/>
  <c r="K16" i="1"/>
  <c r="K19" i="1"/>
  <c r="AM124" i="1"/>
  <c r="AM23" i="1"/>
  <c r="S23" i="1" s="1"/>
  <c r="L39" i="1"/>
  <c r="K39" i="1"/>
  <c r="L88" i="1"/>
  <c r="K88" i="1"/>
  <c r="AH147" i="1"/>
  <c r="AF147" i="1"/>
  <c r="N187" i="1"/>
  <c r="AE27" i="1"/>
  <c r="F27" i="1" s="1"/>
  <c r="O27" i="1" s="1"/>
  <c r="P35" i="1"/>
  <c r="P163" i="1"/>
  <c r="H51" i="1"/>
  <c r="W75" i="1"/>
  <c r="W171" i="1"/>
  <c r="W35" i="1"/>
  <c r="U68" i="1"/>
  <c r="T148" i="1"/>
  <c r="U204" i="1"/>
  <c r="U116" i="1"/>
  <c r="Y116" i="1" s="1"/>
  <c r="AA116" i="1" s="1"/>
  <c r="Q116" i="1" s="1"/>
  <c r="U28" i="1"/>
  <c r="U60" i="1"/>
  <c r="U132" i="1"/>
  <c r="I88" i="1"/>
  <c r="I162" i="1"/>
  <c r="N91" i="1"/>
  <c r="AE163" i="1"/>
  <c r="F163" i="1" s="1"/>
  <c r="O163" i="1" s="1"/>
  <c r="AE35" i="1"/>
  <c r="F35" i="1" s="1"/>
  <c r="O35" i="1" s="1"/>
  <c r="AE147" i="1"/>
  <c r="F147" i="1" s="1"/>
  <c r="O147" i="1" s="1"/>
  <c r="P51" i="1"/>
  <c r="P187" i="1"/>
  <c r="H187" i="1"/>
  <c r="H27" i="1"/>
  <c r="W195" i="1"/>
  <c r="V107" i="1"/>
  <c r="T67" i="1"/>
  <c r="T140" i="1"/>
  <c r="T196" i="1"/>
  <c r="T76" i="1"/>
  <c r="K28" i="1"/>
  <c r="I38" i="1"/>
  <c r="AE59" i="1"/>
  <c r="F59" i="1" s="1"/>
  <c r="O59" i="1" s="1"/>
  <c r="P195" i="1"/>
  <c r="P67" i="1"/>
  <c r="H163" i="1"/>
  <c r="H35" i="1"/>
  <c r="V163" i="1"/>
  <c r="W155" i="1"/>
  <c r="T100" i="1"/>
  <c r="T156" i="1"/>
  <c r="T36" i="1"/>
  <c r="K129" i="1"/>
  <c r="AE195" i="1"/>
  <c r="F195" i="1" s="1"/>
  <c r="O195" i="1" s="1"/>
  <c r="AE75" i="1"/>
  <c r="F75" i="1" s="1"/>
  <c r="O75" i="1" s="1"/>
  <c r="AE179" i="1"/>
  <c r="F179" i="1" s="1"/>
  <c r="O179" i="1" s="1"/>
  <c r="P75" i="1"/>
  <c r="V123" i="1"/>
  <c r="W163" i="1"/>
  <c r="T84" i="1"/>
  <c r="U208" i="1"/>
  <c r="T92" i="1"/>
  <c r="T188" i="1"/>
  <c r="P99" i="1"/>
  <c r="T19" i="1"/>
  <c r="U195" i="1"/>
  <c r="AE99" i="1"/>
  <c r="F99" i="1" s="1"/>
  <c r="O99" i="1" s="1"/>
  <c r="P115" i="1"/>
  <c r="H203" i="1"/>
  <c r="V139" i="1"/>
  <c r="T51" i="1"/>
  <c r="N27" i="1"/>
  <c r="AE139" i="1"/>
  <c r="F139" i="1" s="1"/>
  <c r="O139" i="1" s="1"/>
  <c r="AI172" i="1"/>
  <c r="AG53" i="1"/>
  <c r="AL53" i="1"/>
  <c r="AI53" i="1"/>
  <c r="AM53" i="1"/>
  <c r="K17" i="1"/>
  <c r="AG144" i="1"/>
  <c r="AI144" i="1"/>
  <c r="L121" i="1"/>
  <c r="K121" i="1"/>
  <c r="X21" i="1"/>
  <c r="I21" i="1"/>
  <c r="K207" i="1"/>
  <c r="L207" i="1"/>
  <c r="L49" i="1"/>
  <c r="K49" i="1"/>
  <c r="X187" i="1"/>
  <c r="I187" i="1"/>
  <c r="X171" i="1"/>
  <c r="I171" i="1"/>
  <c r="H131" i="1"/>
  <c r="U171" i="1"/>
  <c r="P213" i="1"/>
  <c r="V213" i="1"/>
  <c r="AE213" i="1"/>
  <c r="F213" i="1" s="1"/>
  <c r="O213" i="1" s="1"/>
  <c r="N213" i="1"/>
  <c r="U213" i="1"/>
  <c r="T213" i="1"/>
  <c r="H205" i="1"/>
  <c r="U205" i="1"/>
  <c r="V205" i="1"/>
  <c r="P205" i="1"/>
  <c r="U197" i="1"/>
  <c r="AE197" i="1"/>
  <c r="F197" i="1" s="1"/>
  <c r="O197" i="1" s="1"/>
  <c r="V197" i="1"/>
  <c r="W197" i="1"/>
  <c r="W189" i="1"/>
  <c r="U189" i="1"/>
  <c r="H189" i="1"/>
  <c r="AE189" i="1"/>
  <c r="F189" i="1" s="1"/>
  <c r="O189" i="1" s="1"/>
  <c r="P181" i="1"/>
  <c r="U181" i="1"/>
  <c r="AE181" i="1"/>
  <c r="F181" i="1" s="1"/>
  <c r="O181" i="1" s="1"/>
  <c r="T181" i="1"/>
  <c r="N181" i="1"/>
  <c r="V173" i="1"/>
  <c r="H173" i="1"/>
  <c r="T173" i="1"/>
  <c r="U165" i="1"/>
  <c r="AE165" i="1"/>
  <c r="F165" i="1" s="1"/>
  <c r="O165" i="1" s="1"/>
  <c r="V165" i="1"/>
  <c r="P165" i="1"/>
  <c r="H165" i="1"/>
  <c r="U157" i="1"/>
  <c r="AE157" i="1"/>
  <c r="F157" i="1" s="1"/>
  <c r="O157" i="1" s="1"/>
  <c r="V157" i="1"/>
  <c r="W157" i="1"/>
  <c r="U149" i="1"/>
  <c r="P149" i="1"/>
  <c r="AE149" i="1"/>
  <c r="F149" i="1" s="1"/>
  <c r="O149" i="1" s="1"/>
  <c r="T149" i="1"/>
  <c r="N149" i="1"/>
  <c r="V141" i="1"/>
  <c r="H141" i="1"/>
  <c r="P141" i="1"/>
  <c r="U141" i="1"/>
  <c r="T141" i="1"/>
  <c r="U133" i="1"/>
  <c r="AE133" i="1"/>
  <c r="F133" i="1" s="1"/>
  <c r="O133" i="1" s="1"/>
  <c r="V133" i="1"/>
  <c r="U125" i="1"/>
  <c r="H125" i="1"/>
  <c r="AE125" i="1"/>
  <c r="F125" i="1" s="1"/>
  <c r="O125" i="1" s="1"/>
  <c r="V125" i="1"/>
  <c r="W125" i="1"/>
  <c r="P117" i="1"/>
  <c r="U117" i="1"/>
  <c r="AE117" i="1"/>
  <c r="F117" i="1" s="1"/>
  <c r="O117" i="1" s="1"/>
  <c r="T117" i="1"/>
  <c r="N117" i="1"/>
  <c r="V109" i="1"/>
  <c r="H109" i="1"/>
  <c r="U109" i="1"/>
  <c r="T109" i="1"/>
  <c r="U101" i="1"/>
  <c r="AE101" i="1"/>
  <c r="F101" i="1" s="1"/>
  <c r="O101" i="1" s="1"/>
  <c r="V101" i="1"/>
  <c r="P101" i="1"/>
  <c r="H101" i="1"/>
  <c r="U93" i="1"/>
  <c r="AE93" i="1"/>
  <c r="F93" i="1" s="1"/>
  <c r="O93" i="1" s="1"/>
  <c r="V93" i="1"/>
  <c r="W93" i="1"/>
  <c r="U85" i="1"/>
  <c r="P85" i="1"/>
  <c r="AE85" i="1"/>
  <c r="F85" i="1" s="1"/>
  <c r="O85" i="1" s="1"/>
  <c r="T85" i="1"/>
  <c r="N85" i="1"/>
  <c r="V77" i="1"/>
  <c r="H77" i="1"/>
  <c r="P77" i="1"/>
  <c r="U77" i="1"/>
  <c r="T77" i="1"/>
  <c r="U69" i="1"/>
  <c r="AE69" i="1"/>
  <c r="F69" i="1" s="1"/>
  <c r="O69" i="1" s="1"/>
  <c r="V69" i="1"/>
  <c r="U61" i="1"/>
  <c r="H61" i="1"/>
  <c r="AE61" i="1"/>
  <c r="F61" i="1" s="1"/>
  <c r="O61" i="1" s="1"/>
  <c r="V61" i="1"/>
  <c r="W61" i="1"/>
  <c r="P53" i="1"/>
  <c r="U53" i="1"/>
  <c r="AE53" i="1"/>
  <c r="F53" i="1" s="1"/>
  <c r="O53" i="1" s="1"/>
  <c r="T53" i="1"/>
  <c r="N53" i="1"/>
  <c r="V45" i="1"/>
  <c r="H45" i="1"/>
  <c r="U45" i="1"/>
  <c r="T45" i="1"/>
  <c r="U37" i="1"/>
  <c r="AE37" i="1"/>
  <c r="F37" i="1" s="1"/>
  <c r="O37" i="1" s="1"/>
  <c r="V37" i="1"/>
  <c r="P37" i="1"/>
  <c r="H37" i="1"/>
  <c r="U29" i="1"/>
  <c r="AE29" i="1"/>
  <c r="F29" i="1" s="1"/>
  <c r="O29" i="1" s="1"/>
  <c r="V29" i="1"/>
  <c r="W29" i="1"/>
  <c r="U21" i="1"/>
  <c r="P21" i="1"/>
  <c r="AE21" i="1"/>
  <c r="F21" i="1" s="1"/>
  <c r="O21" i="1" s="1"/>
  <c r="T21" i="1"/>
  <c r="N21" i="1"/>
  <c r="W131" i="1"/>
  <c r="T93" i="1"/>
  <c r="H211" i="1"/>
  <c r="N211" i="1"/>
  <c r="U211" i="1"/>
  <c r="W211" i="1"/>
  <c r="V211" i="1"/>
  <c r="AE211" i="1"/>
  <c r="F211" i="1" s="1"/>
  <c r="O211" i="1" s="1"/>
  <c r="V203" i="1"/>
  <c r="N203" i="1"/>
  <c r="U203" i="1"/>
  <c r="AE203" i="1"/>
  <c r="F203" i="1" s="1"/>
  <c r="O203" i="1" s="1"/>
  <c r="T203" i="1"/>
  <c r="P203" i="1"/>
  <c r="V195" i="1"/>
  <c r="N195" i="1"/>
  <c r="T195" i="1"/>
  <c r="W187" i="1"/>
  <c r="AE187" i="1"/>
  <c r="F187" i="1" s="1"/>
  <c r="O187" i="1" s="1"/>
  <c r="U187" i="1"/>
  <c r="T187" i="1"/>
  <c r="W179" i="1"/>
  <c r="N179" i="1"/>
  <c r="H179" i="1"/>
  <c r="U179" i="1"/>
  <c r="T179" i="1"/>
  <c r="AE171" i="1"/>
  <c r="F171" i="1" s="1"/>
  <c r="O171" i="1" s="1"/>
  <c r="P171" i="1"/>
  <c r="N171" i="1"/>
  <c r="H171" i="1"/>
  <c r="T171" i="1"/>
  <c r="U163" i="1"/>
  <c r="N163" i="1"/>
  <c r="AE155" i="1"/>
  <c r="F155" i="1" s="1"/>
  <c r="O155" i="1" s="1"/>
  <c r="U155" i="1"/>
  <c r="V155" i="1"/>
  <c r="P155" i="1"/>
  <c r="V147" i="1"/>
  <c r="H147" i="1"/>
  <c r="N147" i="1"/>
  <c r="U147" i="1"/>
  <c r="T147" i="1"/>
  <c r="P147" i="1"/>
  <c r="W139" i="1"/>
  <c r="N139" i="1"/>
  <c r="H139" i="1"/>
  <c r="T139" i="1"/>
  <c r="U131" i="1"/>
  <c r="V131" i="1"/>
  <c r="AE131" i="1"/>
  <c r="F131" i="1" s="1"/>
  <c r="O131" i="1" s="1"/>
  <c r="N131" i="1"/>
  <c r="P123" i="1"/>
  <c r="U123" i="1"/>
  <c r="W123" i="1"/>
  <c r="H123" i="1"/>
  <c r="AE123" i="1"/>
  <c r="F123" i="1" s="1"/>
  <c r="O123" i="1" s="1"/>
  <c r="W115" i="1"/>
  <c r="H115" i="1"/>
  <c r="N115" i="1"/>
  <c r="AE115" i="1"/>
  <c r="F115" i="1" s="1"/>
  <c r="O115" i="1" s="1"/>
  <c r="U115" i="1"/>
  <c r="T115" i="1"/>
  <c r="U107" i="1"/>
  <c r="P107" i="1"/>
  <c r="N107" i="1"/>
  <c r="W107" i="1"/>
  <c r="AE107" i="1"/>
  <c r="F107" i="1" s="1"/>
  <c r="O107" i="1" s="1"/>
  <c r="U99" i="1"/>
  <c r="H99" i="1"/>
  <c r="W99" i="1"/>
  <c r="N99" i="1"/>
  <c r="V99" i="1"/>
  <c r="V91" i="1"/>
  <c r="U91" i="1"/>
  <c r="P91" i="1"/>
  <c r="T91" i="1"/>
  <c r="H91" i="1"/>
  <c r="W83" i="1"/>
  <c r="AE83" i="1"/>
  <c r="F83" i="1" s="1"/>
  <c r="O83" i="1" s="1"/>
  <c r="N83" i="1"/>
  <c r="H83" i="1"/>
  <c r="P83" i="1"/>
  <c r="U83" i="1"/>
  <c r="T83" i="1"/>
  <c r="U75" i="1"/>
  <c r="N75" i="1"/>
  <c r="V75" i="1"/>
  <c r="U67" i="1"/>
  <c r="AE67" i="1"/>
  <c r="F67" i="1" s="1"/>
  <c r="O67" i="1" s="1"/>
  <c r="W67" i="1"/>
  <c r="N67" i="1"/>
  <c r="V67" i="1"/>
  <c r="P59" i="1"/>
  <c r="W59" i="1"/>
  <c r="H59" i="1"/>
  <c r="T59" i="1"/>
  <c r="U51" i="1"/>
  <c r="V51" i="1"/>
  <c r="N51" i="1"/>
  <c r="AE51" i="1"/>
  <c r="F51" i="1" s="1"/>
  <c r="O51" i="1" s="1"/>
  <c r="P43" i="1"/>
  <c r="N43" i="1"/>
  <c r="U43" i="1"/>
  <c r="T43" i="1"/>
  <c r="H43" i="1"/>
  <c r="AE43" i="1"/>
  <c r="F43" i="1" s="1"/>
  <c r="O43" i="1" s="1"/>
  <c r="U35" i="1"/>
  <c r="V35" i="1"/>
  <c r="N35" i="1"/>
  <c r="U27" i="1"/>
  <c r="P27" i="1"/>
  <c r="T27" i="1"/>
  <c r="W27" i="1"/>
  <c r="U19" i="1"/>
  <c r="AE19" i="1"/>
  <c r="F19" i="1" s="1"/>
  <c r="O19" i="1" s="1"/>
  <c r="N19" i="1"/>
  <c r="W19" i="1"/>
  <c r="H155" i="1"/>
  <c r="W91" i="1"/>
  <c r="W43" i="1"/>
  <c r="T75" i="1"/>
  <c r="T155" i="1"/>
  <c r="T211" i="1"/>
  <c r="U173" i="1"/>
  <c r="T125" i="1"/>
  <c r="T112" i="1"/>
  <c r="T72" i="1"/>
  <c r="T208" i="1"/>
  <c r="T160" i="1"/>
  <c r="P56" i="1"/>
  <c r="P120" i="1"/>
  <c r="P184" i="1"/>
  <c r="H200" i="1"/>
  <c r="H72" i="1"/>
  <c r="H136" i="1"/>
  <c r="W24" i="1"/>
  <c r="W56" i="1"/>
  <c r="W88" i="1"/>
  <c r="W120" i="1"/>
  <c r="W152" i="1"/>
  <c r="W184" i="1"/>
  <c r="T80" i="1"/>
  <c r="T168" i="1"/>
  <c r="T128" i="1"/>
  <c r="T24" i="1"/>
  <c r="T40" i="1"/>
  <c r="T64" i="1"/>
  <c r="T120" i="1"/>
  <c r="T176" i="1"/>
  <c r="T185" i="1"/>
  <c r="AE120" i="1"/>
  <c r="F120" i="1" s="1"/>
  <c r="O120" i="1" s="1"/>
  <c r="AE152" i="1"/>
  <c r="F152" i="1" s="1"/>
  <c r="O152" i="1" s="1"/>
  <c r="AE184" i="1"/>
  <c r="F184" i="1" s="1"/>
  <c r="O184" i="1" s="1"/>
  <c r="P64" i="1"/>
  <c r="P128" i="1"/>
  <c r="P192" i="1"/>
  <c r="H80" i="1"/>
  <c r="H144" i="1"/>
  <c r="V32" i="1"/>
  <c r="V64" i="1"/>
  <c r="V96" i="1"/>
  <c r="V128" i="1"/>
  <c r="V160" i="1"/>
  <c r="V192" i="1"/>
  <c r="U80" i="1"/>
  <c r="U168" i="1"/>
  <c r="U128" i="1"/>
  <c r="U40" i="1"/>
  <c r="U176" i="1"/>
  <c r="AE96" i="1"/>
  <c r="F96" i="1" s="1"/>
  <c r="O96" i="1" s="1"/>
  <c r="AE160" i="1"/>
  <c r="F160" i="1" s="1"/>
  <c r="O160" i="1" s="1"/>
  <c r="AE192" i="1"/>
  <c r="F192" i="1" s="1"/>
  <c r="O192" i="1" s="1"/>
  <c r="P80" i="1"/>
  <c r="P144" i="1"/>
  <c r="P208" i="1"/>
  <c r="H32" i="1"/>
  <c r="H96" i="1"/>
  <c r="H168" i="1"/>
  <c r="V104" i="1"/>
  <c r="V136" i="1"/>
  <c r="V168" i="1"/>
  <c r="V200" i="1"/>
  <c r="U136" i="1"/>
  <c r="U96" i="1"/>
  <c r="AE200" i="1"/>
  <c r="F200" i="1" s="1"/>
  <c r="O200" i="1" s="1"/>
  <c r="H48" i="1"/>
  <c r="H112" i="1"/>
  <c r="H192" i="1"/>
  <c r="V48" i="1"/>
  <c r="V144" i="1"/>
  <c r="AF38" i="1" l="1"/>
  <c r="AL38" i="1" s="1"/>
  <c r="S203" i="1"/>
  <c r="I153" i="1"/>
  <c r="X153" i="1"/>
  <c r="AG21" i="1"/>
  <c r="AI21" i="1"/>
  <c r="I89" i="1"/>
  <c r="X89" i="1"/>
  <c r="I117" i="1"/>
  <c r="S141" i="1"/>
  <c r="S77" i="1"/>
  <c r="I33" i="1"/>
  <c r="X33" i="1"/>
  <c r="Z180" i="1"/>
  <c r="AB180" i="1" s="1"/>
  <c r="R180" i="1" s="1"/>
  <c r="X156" i="1"/>
  <c r="L156" i="1" s="1"/>
  <c r="I129" i="1"/>
  <c r="X41" i="1"/>
  <c r="I41" i="1"/>
  <c r="AL21" i="1"/>
  <c r="AK117" i="1"/>
  <c r="AL117" i="1"/>
  <c r="S117" i="1" s="1"/>
  <c r="AM21" i="1"/>
  <c r="L172" i="1"/>
  <c r="K172" i="1"/>
  <c r="AI212" i="1"/>
  <c r="AI84" i="1"/>
  <c r="Y132" i="1"/>
  <c r="AA132" i="1" s="1"/>
  <c r="Q132" i="1" s="1"/>
  <c r="I172" i="1"/>
  <c r="K156" i="1"/>
  <c r="Y174" i="1"/>
  <c r="AA174" i="1" s="1"/>
  <c r="Q174" i="1" s="1"/>
  <c r="AG132" i="1"/>
  <c r="Z32" i="1"/>
  <c r="AB32" i="1" s="1"/>
  <c r="R32" i="1" s="1"/>
  <c r="AF205" i="1"/>
  <c r="I127" i="1"/>
  <c r="X119" i="1"/>
  <c r="AF185" i="1"/>
  <c r="AG185" i="1" s="1"/>
  <c r="AK124" i="1"/>
  <c r="Y55" i="1"/>
  <c r="AA55" i="1" s="1"/>
  <c r="Q55" i="1" s="1"/>
  <c r="Y88" i="1"/>
  <c r="AA88" i="1" s="1"/>
  <c r="Q88" i="1" s="1"/>
  <c r="Y172" i="1"/>
  <c r="AA172" i="1" s="1"/>
  <c r="Q172" i="1" s="1"/>
  <c r="AM176" i="1"/>
  <c r="AL176" i="1"/>
  <c r="AF196" i="1"/>
  <c r="AL196" i="1" s="1"/>
  <c r="AM172" i="1"/>
  <c r="AG172" i="1"/>
  <c r="I102" i="1"/>
  <c r="K15" i="1"/>
  <c r="I108" i="1"/>
  <c r="AF148" i="1"/>
  <c r="AK176" i="1"/>
  <c r="AG84" i="1"/>
  <c r="AK172" i="1"/>
  <c r="K115" i="1"/>
  <c r="AI185" i="1"/>
  <c r="AM84" i="1"/>
  <c r="AL84" i="1"/>
  <c r="X206" i="1"/>
  <c r="S87" i="1"/>
  <c r="Y22" i="1"/>
  <c r="AA22" i="1" s="1"/>
  <c r="Q22" i="1" s="1"/>
  <c r="Z34" i="1"/>
  <c r="AB34" i="1" s="1"/>
  <c r="R34" i="1" s="1"/>
  <c r="Y66" i="1"/>
  <c r="AA66" i="1" s="1"/>
  <c r="Q66" i="1" s="1"/>
  <c r="Y122" i="1"/>
  <c r="AA122" i="1" s="1"/>
  <c r="Q122" i="1" s="1"/>
  <c r="Y158" i="1"/>
  <c r="AA158" i="1" s="1"/>
  <c r="Q158" i="1" s="1"/>
  <c r="AI148" i="1"/>
  <c r="Y104" i="1"/>
  <c r="AA104" i="1" s="1"/>
  <c r="Q104" i="1" s="1"/>
  <c r="Y164" i="1"/>
  <c r="AA164" i="1" s="1"/>
  <c r="Q164" i="1" s="1"/>
  <c r="K23" i="1"/>
  <c r="V20" i="1"/>
  <c r="AG101" i="1"/>
  <c r="AK101" i="1"/>
  <c r="AH188" i="1"/>
  <c r="AF188" i="1"/>
  <c r="AI188" i="1" s="1"/>
  <c r="S69" i="1"/>
  <c r="AH213" i="1"/>
  <c r="AM101" i="1"/>
  <c r="AG212" i="1"/>
  <c r="AM212" i="1"/>
  <c r="AM188" i="1"/>
  <c r="AK212" i="1"/>
  <c r="S212" i="1" s="1"/>
  <c r="Z31" i="1"/>
  <c r="AB31" i="1" s="1"/>
  <c r="R31" i="1" s="1"/>
  <c r="Y124" i="1"/>
  <c r="AA124" i="1" s="1"/>
  <c r="Q124" i="1" s="1"/>
  <c r="AI101" i="1"/>
  <c r="L169" i="1"/>
  <c r="K169" i="1"/>
  <c r="Z184" i="1"/>
  <c r="AB184" i="1" s="1"/>
  <c r="R184" i="1" s="1"/>
  <c r="K209" i="1"/>
  <c r="L209" i="1"/>
  <c r="I179" i="1"/>
  <c r="Z164" i="1"/>
  <c r="AB164" i="1" s="1"/>
  <c r="R164" i="1" s="1"/>
  <c r="AI196" i="1"/>
  <c r="AH158" i="1"/>
  <c r="AF164" i="1"/>
  <c r="I191" i="1"/>
  <c r="Z74" i="1"/>
  <c r="AB74" i="1" s="1"/>
  <c r="R74" i="1" s="1"/>
  <c r="Y98" i="1"/>
  <c r="AA98" i="1" s="1"/>
  <c r="Q98" i="1" s="1"/>
  <c r="Y134" i="1"/>
  <c r="AA134" i="1" s="1"/>
  <c r="Q134" i="1" s="1"/>
  <c r="Z146" i="1"/>
  <c r="AB146" i="1" s="1"/>
  <c r="R146" i="1" s="1"/>
  <c r="Z170" i="1"/>
  <c r="AB170" i="1" s="1"/>
  <c r="R170" i="1" s="1"/>
  <c r="Z182" i="1"/>
  <c r="AB182" i="1" s="1"/>
  <c r="R182" i="1" s="1"/>
  <c r="Z18" i="1"/>
  <c r="AB18" i="1" s="1"/>
  <c r="R18" i="1" s="1"/>
  <c r="Y42" i="1"/>
  <c r="AA42" i="1" s="1"/>
  <c r="Q42" i="1" s="1"/>
  <c r="Y90" i="1"/>
  <c r="AA90" i="1" s="1"/>
  <c r="Q90" i="1" s="1"/>
  <c r="Z138" i="1"/>
  <c r="AB138" i="1" s="1"/>
  <c r="R138" i="1" s="1"/>
  <c r="Y162" i="1"/>
  <c r="AA162" i="1" s="1"/>
  <c r="Q162" i="1" s="1"/>
  <c r="Y210" i="1"/>
  <c r="AA210" i="1" s="1"/>
  <c r="Q210" i="1" s="1"/>
  <c r="Z200" i="1"/>
  <c r="AB200" i="1" s="1"/>
  <c r="R200" i="1" s="1"/>
  <c r="I184" i="1"/>
  <c r="X184" i="1"/>
  <c r="AF108" i="1"/>
  <c r="AG108" i="1" s="1"/>
  <c r="AH108" i="1"/>
  <c r="AL37" i="1"/>
  <c r="AM37" i="1"/>
  <c r="AH60" i="1"/>
  <c r="AF60" i="1"/>
  <c r="AL60" i="1" s="1"/>
  <c r="X18" i="1"/>
  <c r="Y87" i="1"/>
  <c r="AA87" i="1" s="1"/>
  <c r="Q87" i="1" s="1"/>
  <c r="Y28" i="1"/>
  <c r="AA28" i="1" s="1"/>
  <c r="Q28" i="1" s="1"/>
  <c r="Y68" i="1"/>
  <c r="AA68" i="1" s="1"/>
  <c r="Q68" i="1" s="1"/>
  <c r="Y44" i="1"/>
  <c r="AA44" i="1" s="1"/>
  <c r="Q44" i="1" s="1"/>
  <c r="AF134" i="1"/>
  <c r="Y86" i="1"/>
  <c r="AA86" i="1" s="1"/>
  <c r="Q86" i="1" s="1"/>
  <c r="Z38" i="1"/>
  <c r="AB38" i="1" s="1"/>
  <c r="R38" i="1" s="1"/>
  <c r="Z70" i="1"/>
  <c r="AB70" i="1" s="1"/>
  <c r="R70" i="1" s="1"/>
  <c r="Y82" i="1"/>
  <c r="AA82" i="1" s="1"/>
  <c r="Q82" i="1" s="1"/>
  <c r="Z106" i="1"/>
  <c r="AB106" i="1" s="1"/>
  <c r="R106" i="1" s="1"/>
  <c r="Y130" i="1"/>
  <c r="AA130" i="1" s="1"/>
  <c r="Q130" i="1" s="1"/>
  <c r="Z154" i="1"/>
  <c r="AB154" i="1" s="1"/>
  <c r="R154" i="1" s="1"/>
  <c r="Y63" i="1"/>
  <c r="AA63" i="1" s="1"/>
  <c r="Q63" i="1" s="1"/>
  <c r="AH16" i="1"/>
  <c r="AF16" i="1"/>
  <c r="AM16" i="1" s="1"/>
  <c r="L119" i="1"/>
  <c r="K119" i="1"/>
  <c r="AF68" i="1"/>
  <c r="AG68" i="1" s="1"/>
  <c r="AI68" i="1"/>
  <c r="AH68" i="1"/>
  <c r="AK37" i="1"/>
  <c r="S181" i="1"/>
  <c r="Z142" i="1"/>
  <c r="AB142" i="1" s="1"/>
  <c r="R142" i="1" s="1"/>
  <c r="Z26" i="1"/>
  <c r="AB26" i="1" s="1"/>
  <c r="R26" i="1" s="1"/>
  <c r="Z58" i="1"/>
  <c r="AB58" i="1" s="1"/>
  <c r="R58" i="1" s="1"/>
  <c r="Z118" i="1"/>
  <c r="AB118" i="1" s="1"/>
  <c r="R118" i="1" s="1"/>
  <c r="Y178" i="1"/>
  <c r="AA178" i="1" s="1"/>
  <c r="Q178" i="1" s="1"/>
  <c r="Y62" i="1"/>
  <c r="AA62" i="1" s="1"/>
  <c r="Q62" i="1" s="1"/>
  <c r="AH201" i="1"/>
  <c r="AF201" i="1"/>
  <c r="I161" i="1"/>
  <c r="X161" i="1"/>
  <c r="Z23" i="1"/>
  <c r="AB23" i="1" s="1"/>
  <c r="R23" i="1" s="1"/>
  <c r="Y23" i="1"/>
  <c r="AA23" i="1" s="1"/>
  <c r="Q23" i="1" s="1"/>
  <c r="I55" i="1"/>
  <c r="X55" i="1"/>
  <c r="X111" i="1"/>
  <c r="I111" i="1"/>
  <c r="X135" i="1"/>
  <c r="I135" i="1"/>
  <c r="X143" i="1"/>
  <c r="I143" i="1"/>
  <c r="I183" i="1"/>
  <c r="X183" i="1"/>
  <c r="Z20" i="1"/>
  <c r="AB20" i="1" s="1"/>
  <c r="R20" i="1" s="1"/>
  <c r="AH32" i="1"/>
  <c r="AF32" i="1"/>
  <c r="AH36" i="1"/>
  <c r="AF36" i="1"/>
  <c r="AF64" i="1"/>
  <c r="AK64" i="1" s="1"/>
  <c r="AH64" i="1"/>
  <c r="X80" i="1"/>
  <c r="I80" i="1"/>
  <c r="AF112" i="1"/>
  <c r="AK112" i="1" s="1"/>
  <c r="AH112" i="1"/>
  <c r="I132" i="1"/>
  <c r="X132" i="1"/>
  <c r="I140" i="1"/>
  <c r="X140" i="1"/>
  <c r="X180" i="1"/>
  <c r="I180" i="1"/>
  <c r="X188" i="1"/>
  <c r="I188" i="1"/>
  <c r="AH200" i="1"/>
  <c r="AF200" i="1"/>
  <c r="Y212" i="1"/>
  <c r="AA212" i="1" s="1"/>
  <c r="Q212" i="1" s="1"/>
  <c r="I56" i="1"/>
  <c r="X56" i="1"/>
  <c r="AK185" i="1"/>
  <c r="AM185" i="1"/>
  <c r="AL185" i="1"/>
  <c r="I87" i="1"/>
  <c r="X87" i="1"/>
  <c r="AG85" i="1"/>
  <c r="AK85" i="1"/>
  <c r="AM85" i="1"/>
  <c r="AI85" i="1"/>
  <c r="AL85" i="1"/>
  <c r="AK196" i="1"/>
  <c r="AM196" i="1"/>
  <c r="AG196" i="1"/>
  <c r="AG44" i="1"/>
  <c r="AM44" i="1"/>
  <c r="AI44" i="1"/>
  <c r="AL44" i="1"/>
  <c r="AK44" i="1"/>
  <c r="AG124" i="1"/>
  <c r="AL124" i="1"/>
  <c r="Y190" i="1"/>
  <c r="AA190" i="1" s="1"/>
  <c r="Q190" i="1" s="1"/>
  <c r="AH133" i="1"/>
  <c r="AF133" i="1"/>
  <c r="AH15" i="1"/>
  <c r="AF15" i="1"/>
  <c r="AL15" i="1" s="1"/>
  <c r="Z55" i="1"/>
  <c r="AB55" i="1" s="1"/>
  <c r="R55" i="1" s="1"/>
  <c r="I59" i="1"/>
  <c r="X59" i="1"/>
  <c r="AH71" i="1"/>
  <c r="AF71" i="1"/>
  <c r="AG71" i="1" s="1"/>
  <c r="Y79" i="1"/>
  <c r="AA79" i="1" s="1"/>
  <c r="Q79" i="1" s="1"/>
  <c r="Z79" i="1"/>
  <c r="AB79" i="1" s="1"/>
  <c r="R79" i="1" s="1"/>
  <c r="I103" i="1"/>
  <c r="X103" i="1"/>
  <c r="I24" i="1"/>
  <c r="X24" i="1"/>
  <c r="Y32" i="1"/>
  <c r="AA32" i="1" s="1"/>
  <c r="Q32" i="1" s="1"/>
  <c r="X36" i="1"/>
  <c r="I36" i="1"/>
  <c r="AF40" i="1"/>
  <c r="AG40" i="1" s="1"/>
  <c r="AH40" i="1"/>
  <c r="I52" i="1"/>
  <c r="X52" i="1"/>
  <c r="I60" i="1"/>
  <c r="X60" i="1"/>
  <c r="AF72" i="1"/>
  <c r="AL72" i="1" s="1"/>
  <c r="AH72" i="1"/>
  <c r="AH100" i="1"/>
  <c r="AF100" i="1"/>
  <c r="AG100" i="1" s="1"/>
  <c r="Z104" i="1"/>
  <c r="AB104" i="1" s="1"/>
  <c r="R104" i="1" s="1"/>
  <c r="I112" i="1"/>
  <c r="X112" i="1"/>
  <c r="X120" i="1"/>
  <c r="I120" i="1"/>
  <c r="AH128" i="1"/>
  <c r="AF128" i="1"/>
  <c r="AI128" i="1" s="1"/>
  <c r="AH140" i="1"/>
  <c r="AF140" i="1"/>
  <c r="I164" i="1"/>
  <c r="X164" i="1"/>
  <c r="AH168" i="1"/>
  <c r="AF168" i="1"/>
  <c r="AH180" i="1"/>
  <c r="AF180" i="1"/>
  <c r="AI180" i="1" s="1"/>
  <c r="AH204" i="1"/>
  <c r="AF204" i="1"/>
  <c r="AM204" i="1" s="1"/>
  <c r="Z212" i="1"/>
  <c r="AB212" i="1"/>
  <c r="R212" i="1" s="1"/>
  <c r="AG205" i="1"/>
  <c r="AI205" i="1"/>
  <c r="AK205" i="1"/>
  <c r="AL205" i="1"/>
  <c r="AM205" i="1"/>
  <c r="AH39" i="1"/>
  <c r="AF39" i="1"/>
  <c r="AK39" i="1" s="1"/>
  <c r="AI39" i="1"/>
  <c r="L175" i="1"/>
  <c r="K175" i="1"/>
  <c r="AG104" i="1"/>
  <c r="AI104" i="1"/>
  <c r="AK104" i="1"/>
  <c r="AM104" i="1"/>
  <c r="AL104" i="1"/>
  <c r="S196" i="1"/>
  <c r="AF31" i="1"/>
  <c r="AL31" i="1" s="1"/>
  <c r="AH31" i="1"/>
  <c r="AF47" i="1"/>
  <c r="AG47" i="1" s="1"/>
  <c r="AM47" i="1"/>
  <c r="AH47" i="1"/>
  <c r="I79" i="1"/>
  <c r="X79" i="1"/>
  <c r="X151" i="1"/>
  <c r="I151" i="1"/>
  <c r="X40" i="1"/>
  <c r="I40" i="1"/>
  <c r="AH52" i="1"/>
  <c r="AF52" i="1"/>
  <c r="AG52" i="1" s="1"/>
  <c r="Y52" i="1"/>
  <c r="AA52" i="1" s="1"/>
  <c r="Q52" i="1" s="1"/>
  <c r="Z52" i="1"/>
  <c r="AB52" i="1" s="1"/>
  <c r="R52" i="1" s="1"/>
  <c r="X72" i="1"/>
  <c r="I72" i="1"/>
  <c r="I76" i="1"/>
  <c r="X76" i="1"/>
  <c r="Z88" i="1"/>
  <c r="AB88" i="1" s="1"/>
  <c r="R88" i="1" s="1"/>
  <c r="AH96" i="1"/>
  <c r="AF96" i="1"/>
  <c r="I100" i="1"/>
  <c r="X100" i="1"/>
  <c r="Y108" i="1"/>
  <c r="AA108" i="1" s="1"/>
  <c r="Q108" i="1" s="1"/>
  <c r="Z108" i="1"/>
  <c r="AB108" i="1" s="1"/>
  <c r="R108" i="1" s="1"/>
  <c r="X116" i="1"/>
  <c r="I116" i="1"/>
  <c r="X124" i="1"/>
  <c r="I124" i="1"/>
  <c r="I152" i="1"/>
  <c r="X152" i="1"/>
  <c r="Z172" i="1"/>
  <c r="AB172" i="1" s="1"/>
  <c r="R172" i="1" s="1"/>
  <c r="Y180" i="1"/>
  <c r="AA180" i="1" s="1"/>
  <c r="Q180" i="1" s="1"/>
  <c r="AF192" i="1"/>
  <c r="AH192" i="1"/>
  <c r="I196" i="1"/>
  <c r="X196" i="1"/>
  <c r="Y200" i="1"/>
  <c r="AA200" i="1" s="1"/>
  <c r="Q200" i="1" s="1"/>
  <c r="X204" i="1"/>
  <c r="I204" i="1"/>
  <c r="AH208" i="1"/>
  <c r="AF208" i="1"/>
  <c r="AI208" i="1" s="1"/>
  <c r="AF136" i="1"/>
  <c r="AG136" i="1" s="1"/>
  <c r="AH136" i="1"/>
  <c r="AK213" i="1"/>
  <c r="AL213" i="1"/>
  <c r="AG213" i="1"/>
  <c r="AM213" i="1"/>
  <c r="AI213" i="1"/>
  <c r="L97" i="1"/>
  <c r="K97" i="1"/>
  <c r="Z16" i="1"/>
  <c r="AB16" i="1" s="1"/>
  <c r="R16" i="1" s="1"/>
  <c r="Z48" i="1"/>
  <c r="AB48" i="1" s="1"/>
  <c r="R48" i="1" s="1"/>
  <c r="L92" i="1"/>
  <c r="K92" i="1"/>
  <c r="K127" i="1"/>
  <c r="L127" i="1"/>
  <c r="S124" i="1"/>
  <c r="Y202" i="1"/>
  <c r="AA202" i="1" s="1"/>
  <c r="Q202" i="1" s="1"/>
  <c r="Z210" i="1"/>
  <c r="AB210" i="1" s="1"/>
  <c r="R210" i="1" s="1"/>
  <c r="K27" i="1"/>
  <c r="L27" i="1"/>
  <c r="Y31" i="1"/>
  <c r="AA31" i="1" s="1"/>
  <c r="Q31" i="1" s="1"/>
  <c r="Y47" i="1"/>
  <c r="AA47" i="1" s="1"/>
  <c r="Q47" i="1" s="1"/>
  <c r="Z47" i="1"/>
  <c r="AB47" i="1" s="1"/>
  <c r="R47" i="1" s="1"/>
  <c r="AH55" i="1"/>
  <c r="AF55" i="1"/>
  <c r="AI55" i="1" s="1"/>
  <c r="AH63" i="1"/>
  <c r="AF63" i="1"/>
  <c r="AG63" i="1" s="1"/>
  <c r="Z71" i="1"/>
  <c r="AB71" i="1" s="1"/>
  <c r="R71" i="1" s="1"/>
  <c r="Y71" i="1"/>
  <c r="AA71" i="1" s="1"/>
  <c r="Q71" i="1" s="1"/>
  <c r="AH79" i="1"/>
  <c r="AF79" i="1"/>
  <c r="AL79" i="1" s="1"/>
  <c r="Z87" i="1"/>
  <c r="AB87" i="1" s="1"/>
  <c r="R87" i="1" s="1"/>
  <c r="X167" i="1"/>
  <c r="I167" i="1"/>
  <c r="K191" i="1"/>
  <c r="L191" i="1"/>
  <c r="I199" i="1"/>
  <c r="X199" i="1"/>
  <c r="Y20" i="1"/>
  <c r="AA20" i="1" s="1"/>
  <c r="Q20" i="1" s="1"/>
  <c r="AH28" i="1"/>
  <c r="AF28" i="1"/>
  <c r="AL28" i="1" s="1"/>
  <c r="I68" i="1"/>
  <c r="X68" i="1"/>
  <c r="AF76" i="1"/>
  <c r="AG76" i="1" s="1"/>
  <c r="AH76" i="1"/>
  <c r="AF80" i="1"/>
  <c r="AL80" i="1" s="1"/>
  <c r="AH80" i="1"/>
  <c r="X84" i="1"/>
  <c r="I84" i="1"/>
  <c r="AH92" i="1"/>
  <c r="AF92" i="1"/>
  <c r="AG92" i="1" s="1"/>
  <c r="AH116" i="1"/>
  <c r="AF116" i="1"/>
  <c r="AG116" i="1" s="1"/>
  <c r="Z124" i="1"/>
  <c r="AB124" i="1" s="1"/>
  <c r="R124" i="1" s="1"/>
  <c r="X148" i="1"/>
  <c r="I148" i="1"/>
  <c r="AH156" i="1"/>
  <c r="AF156" i="1"/>
  <c r="AI156" i="1" s="1"/>
  <c r="AH160" i="1"/>
  <c r="AF160" i="1"/>
  <c r="AL160" i="1" s="1"/>
  <c r="I208" i="1"/>
  <c r="X208" i="1"/>
  <c r="X212" i="1"/>
  <c r="I212" i="1"/>
  <c r="Y39" i="1"/>
  <c r="AA39" i="1" s="1"/>
  <c r="Q39" i="1" s="1"/>
  <c r="Z39" i="1"/>
  <c r="AB39" i="1" s="1"/>
  <c r="R39" i="1" s="1"/>
  <c r="AF48" i="1"/>
  <c r="AG48" i="1" s="1"/>
  <c r="AH48" i="1"/>
  <c r="X44" i="1"/>
  <c r="I44" i="1"/>
  <c r="AG165" i="1"/>
  <c r="AL165" i="1"/>
  <c r="AM165" i="1"/>
  <c r="AI165" i="1"/>
  <c r="Y83" i="1"/>
  <c r="AA83" i="1" s="1"/>
  <c r="Q83" i="1" s="1"/>
  <c r="L81" i="1"/>
  <c r="K81" i="1"/>
  <c r="AH122" i="1"/>
  <c r="AF122" i="1"/>
  <c r="AL122" i="1" s="1"/>
  <c r="X146" i="1"/>
  <c r="I146" i="1"/>
  <c r="X170" i="1"/>
  <c r="I170" i="1"/>
  <c r="I194" i="1"/>
  <c r="X194" i="1"/>
  <c r="Z14" i="1"/>
  <c r="AB14" i="1" s="1"/>
  <c r="R14" i="1" s="1"/>
  <c r="V14" i="1"/>
  <c r="L108" i="1"/>
  <c r="K108" i="1"/>
  <c r="AH14" i="1"/>
  <c r="AF14" i="1"/>
  <c r="AG14" i="1" s="1"/>
  <c r="X26" i="1"/>
  <c r="I26" i="1"/>
  <c r="AF82" i="1"/>
  <c r="AH82" i="1"/>
  <c r="AH190" i="1"/>
  <c r="AF190" i="1"/>
  <c r="AK190" i="1" s="1"/>
  <c r="AH202" i="1"/>
  <c r="AF202" i="1"/>
  <c r="AL202" i="1" s="1"/>
  <c r="AH54" i="1"/>
  <c r="AF54" i="1"/>
  <c r="AG54" i="1" s="1"/>
  <c r="AK54" i="1"/>
  <c r="X198" i="1"/>
  <c r="I198" i="1"/>
  <c r="AF210" i="1"/>
  <c r="AG210" i="1" s="1"/>
  <c r="AH210" i="1"/>
  <c r="Y91" i="1"/>
  <c r="AA91" i="1" s="1"/>
  <c r="Q91" i="1" s="1"/>
  <c r="Z150" i="1"/>
  <c r="AB150" i="1" s="1"/>
  <c r="R150" i="1" s="1"/>
  <c r="X22" i="1"/>
  <c r="I22" i="1"/>
  <c r="AH34" i="1"/>
  <c r="AF34" i="1"/>
  <c r="AL34" i="1" s="1"/>
  <c r="I66" i="1"/>
  <c r="X66" i="1"/>
  <c r="AF86" i="1"/>
  <c r="AH86" i="1"/>
  <c r="AH110" i="1"/>
  <c r="AF110" i="1"/>
  <c r="AM110" i="1" s="1"/>
  <c r="X122" i="1"/>
  <c r="I122" i="1"/>
  <c r="X158" i="1"/>
  <c r="I158" i="1"/>
  <c r="AH182" i="1"/>
  <c r="AF182" i="1"/>
  <c r="AM182" i="1" s="1"/>
  <c r="Z194" i="1"/>
  <c r="AB194" i="1" s="1"/>
  <c r="R194" i="1" s="1"/>
  <c r="Y14" i="1"/>
  <c r="AA14" i="1" s="1"/>
  <c r="Q14" i="1" s="1"/>
  <c r="L38" i="1"/>
  <c r="K38" i="1"/>
  <c r="AH50" i="1"/>
  <c r="AF50" i="1"/>
  <c r="AG50" i="1" s="1"/>
  <c r="I70" i="1"/>
  <c r="X70" i="1"/>
  <c r="AF118" i="1"/>
  <c r="AH118" i="1"/>
  <c r="AH142" i="1"/>
  <c r="AF142" i="1"/>
  <c r="AG142" i="1" s="1"/>
  <c r="I154" i="1"/>
  <c r="X154" i="1"/>
  <c r="I166" i="1"/>
  <c r="X166" i="1"/>
  <c r="X178" i="1"/>
  <c r="I178" i="1"/>
  <c r="X190" i="1"/>
  <c r="I190" i="1"/>
  <c r="I202" i="1"/>
  <c r="X202" i="1"/>
  <c r="X214" i="1"/>
  <c r="I214" i="1"/>
  <c r="AH30" i="1"/>
  <c r="AF30" i="1"/>
  <c r="AG30" i="1" s="1"/>
  <c r="Z62" i="1"/>
  <c r="AB62" i="1" s="1"/>
  <c r="R62" i="1" s="1"/>
  <c r="AF90" i="1"/>
  <c r="AH90" i="1"/>
  <c r="X114" i="1"/>
  <c r="I114" i="1"/>
  <c r="I138" i="1"/>
  <c r="X138" i="1"/>
  <c r="X186" i="1"/>
  <c r="I186" i="1"/>
  <c r="Y198" i="1"/>
  <c r="AA198" i="1" s="1"/>
  <c r="Q198" i="1" s="1"/>
  <c r="Z206" i="1"/>
  <c r="AB206" i="1" s="1"/>
  <c r="R206" i="1" s="1"/>
  <c r="X46" i="1"/>
  <c r="I46" i="1"/>
  <c r="AH74" i="1"/>
  <c r="AF74" i="1"/>
  <c r="AH98" i="1"/>
  <c r="AF98" i="1"/>
  <c r="AG98" i="1" s="1"/>
  <c r="I182" i="1"/>
  <c r="X182" i="1"/>
  <c r="Z50" i="1"/>
  <c r="AB50" i="1" s="1"/>
  <c r="R50" i="1" s="1"/>
  <c r="X58" i="1"/>
  <c r="I58" i="1"/>
  <c r="Z94" i="1"/>
  <c r="AB94" i="1" s="1"/>
  <c r="R94" i="1" s="1"/>
  <c r="Y94" i="1"/>
  <c r="AA94" i="1" s="1"/>
  <c r="Q94" i="1" s="1"/>
  <c r="AH130" i="1"/>
  <c r="AF130" i="1"/>
  <c r="AI130" i="1" s="1"/>
  <c r="I142" i="1"/>
  <c r="X142" i="1"/>
  <c r="Y166" i="1"/>
  <c r="AA166" i="1" s="1"/>
  <c r="Q166" i="1" s="1"/>
  <c r="I30" i="1"/>
  <c r="X30" i="1"/>
  <c r="X62" i="1"/>
  <c r="I62" i="1"/>
  <c r="AH102" i="1"/>
  <c r="AF102" i="1"/>
  <c r="AM102" i="1" s="1"/>
  <c r="AH150" i="1"/>
  <c r="AF150" i="1"/>
  <c r="AG150" i="1" s="1"/>
  <c r="AH162" i="1"/>
  <c r="AF162" i="1"/>
  <c r="AG162" i="1" s="1"/>
  <c r="Z186" i="1"/>
  <c r="AB186" i="1" s="1"/>
  <c r="R186" i="1" s="1"/>
  <c r="Z78" i="1"/>
  <c r="AB78" i="1" s="1"/>
  <c r="R78" i="1" s="1"/>
  <c r="L145" i="1"/>
  <c r="K145" i="1"/>
  <c r="Z22" i="1"/>
  <c r="AB22" i="1" s="1"/>
  <c r="R22" i="1" s="1"/>
  <c r="Y34" i="1"/>
  <c r="AA34" i="1" s="1"/>
  <c r="Q34" i="1" s="1"/>
  <c r="AF46" i="1"/>
  <c r="AH46" i="1"/>
  <c r="Z66" i="1"/>
  <c r="AB66" i="1" s="1"/>
  <c r="R66" i="1" s="1"/>
  <c r="I74" i="1"/>
  <c r="X74" i="1"/>
  <c r="X98" i="1"/>
  <c r="I98" i="1"/>
  <c r="Y110" i="1"/>
  <c r="AA110" i="1" s="1"/>
  <c r="Q110" i="1" s="1"/>
  <c r="Z122" i="1"/>
  <c r="AB122" i="1" s="1"/>
  <c r="R122" i="1" s="1"/>
  <c r="Z134" i="1"/>
  <c r="AB134" i="1" s="1"/>
  <c r="R134" i="1" s="1"/>
  <c r="AF146" i="1"/>
  <c r="AL146" i="1" s="1"/>
  <c r="AH146" i="1"/>
  <c r="Z158" i="1"/>
  <c r="AB158" i="1" s="1"/>
  <c r="R158" i="1" s="1"/>
  <c r="Y182" i="1"/>
  <c r="AA182" i="1" s="1"/>
  <c r="Q182" i="1" s="1"/>
  <c r="AH194" i="1"/>
  <c r="AF194" i="1"/>
  <c r="AH206" i="1"/>
  <c r="AF206" i="1"/>
  <c r="AG206" i="1" s="1"/>
  <c r="Y26" i="1"/>
  <c r="AA26" i="1" s="1"/>
  <c r="Q26" i="1" s="1"/>
  <c r="Y50" i="1"/>
  <c r="AA50" i="1" s="1"/>
  <c r="Q50" i="1" s="1"/>
  <c r="Y58" i="1"/>
  <c r="AA58" i="1" s="1"/>
  <c r="Q58" i="1" s="1"/>
  <c r="AF70" i="1"/>
  <c r="AG70" i="1" s="1"/>
  <c r="AH70" i="1"/>
  <c r="X82" i="1"/>
  <c r="I82" i="1"/>
  <c r="Y118" i="1"/>
  <c r="AA118" i="1" s="1"/>
  <c r="Q118" i="1" s="1"/>
  <c r="I130" i="1"/>
  <c r="X130" i="1"/>
  <c r="Y142" i="1"/>
  <c r="AA142" i="1" s="1"/>
  <c r="Q142" i="1" s="1"/>
  <c r="AF166" i="1"/>
  <c r="AK166" i="1" s="1"/>
  <c r="AH166" i="1"/>
  <c r="Z178" i="1"/>
  <c r="AB178" i="1" s="1"/>
  <c r="R178" i="1" s="1"/>
  <c r="Z190" i="1"/>
  <c r="AB190" i="1" s="1"/>
  <c r="R190" i="1" s="1"/>
  <c r="Z202" i="1"/>
  <c r="AB202" i="1" s="1"/>
  <c r="R202" i="1" s="1"/>
  <c r="AH214" i="1"/>
  <c r="AF214" i="1"/>
  <c r="AF18" i="1"/>
  <c r="AG18" i="1" s="1"/>
  <c r="AH18" i="1"/>
  <c r="Y30" i="1"/>
  <c r="AA30" i="1" s="1"/>
  <c r="Q30" i="1" s="1"/>
  <c r="AF42" i="1"/>
  <c r="AH42" i="1"/>
  <c r="Z54" i="1"/>
  <c r="AB54" i="1" s="1"/>
  <c r="R54" i="1" s="1"/>
  <c r="X54" i="1"/>
  <c r="I54" i="1"/>
  <c r="I78" i="1"/>
  <c r="X78" i="1"/>
  <c r="Z102" i="1"/>
  <c r="AB102" i="1" s="1"/>
  <c r="R102" i="1" s="1"/>
  <c r="Z114" i="1"/>
  <c r="AB114" i="1" s="1"/>
  <c r="R114" i="1" s="1"/>
  <c r="X126" i="1"/>
  <c r="I126" i="1"/>
  <c r="AH126" i="1"/>
  <c r="AF126" i="1"/>
  <c r="AG126" i="1" s="1"/>
  <c r="I150" i="1"/>
  <c r="X150" i="1"/>
  <c r="K162" i="1"/>
  <c r="L162" i="1"/>
  <c r="Z174" i="1"/>
  <c r="AB174" i="1" s="1"/>
  <c r="R174" i="1" s="1"/>
  <c r="AF186" i="1"/>
  <c r="AL186" i="1" s="1"/>
  <c r="AH186" i="1"/>
  <c r="AH198" i="1"/>
  <c r="AF198" i="1"/>
  <c r="AG198" i="1" s="1"/>
  <c r="X210" i="1"/>
  <c r="I210" i="1"/>
  <c r="Z214" i="1"/>
  <c r="AB214" i="1" s="1"/>
  <c r="R214" i="1" s="1"/>
  <c r="X94" i="1"/>
  <c r="I94" i="1"/>
  <c r="AH22" i="1"/>
  <c r="AF22" i="1"/>
  <c r="X34" i="1"/>
  <c r="I34" i="1"/>
  <c r="Y46" i="1"/>
  <c r="AA46" i="1" s="1"/>
  <c r="Q46" i="1" s="1"/>
  <c r="AF66" i="1"/>
  <c r="AH66" i="1"/>
  <c r="Y74" i="1"/>
  <c r="AA74" i="1" s="1"/>
  <c r="Q74" i="1" s="1"/>
  <c r="X86" i="1"/>
  <c r="I86" i="1"/>
  <c r="Z98" i="1"/>
  <c r="AB98" i="1" s="1"/>
  <c r="R98" i="1" s="1"/>
  <c r="X134" i="1"/>
  <c r="I134" i="1"/>
  <c r="Y146" i="1"/>
  <c r="AA146" i="1" s="1"/>
  <c r="Q146" i="1" s="1"/>
  <c r="AF170" i="1"/>
  <c r="AG170" i="1" s="1"/>
  <c r="AH170" i="1"/>
  <c r="Y170" i="1"/>
  <c r="AA170" i="1" s="1"/>
  <c r="Q170" i="1" s="1"/>
  <c r="Y194" i="1"/>
  <c r="AA194" i="1" s="1"/>
  <c r="Q194" i="1" s="1"/>
  <c r="AF26" i="1"/>
  <c r="AG26" i="1" s="1"/>
  <c r="AH26" i="1"/>
  <c r="Y38" i="1"/>
  <c r="AA38" i="1" s="1"/>
  <c r="Q38" i="1" s="1"/>
  <c r="X50" i="1"/>
  <c r="I50" i="1"/>
  <c r="AH58" i="1"/>
  <c r="AF58" i="1"/>
  <c r="AG58" i="1" s="1"/>
  <c r="Y70" i="1"/>
  <c r="AA70" i="1" s="1"/>
  <c r="Q70" i="1" s="1"/>
  <c r="Z82" i="1"/>
  <c r="AB82" i="1" s="1"/>
  <c r="R82" i="1" s="1"/>
  <c r="AF94" i="1"/>
  <c r="AK94" i="1" s="1"/>
  <c r="AH94" i="1"/>
  <c r="AF106" i="1"/>
  <c r="AG106" i="1" s="1"/>
  <c r="AH106" i="1"/>
  <c r="Y106" i="1"/>
  <c r="AA106" i="1" s="1"/>
  <c r="Q106" i="1" s="1"/>
  <c r="I118" i="1"/>
  <c r="X118" i="1"/>
  <c r="Z130" i="1"/>
  <c r="AB130" i="1" s="1"/>
  <c r="R130" i="1" s="1"/>
  <c r="AF154" i="1"/>
  <c r="AG154" i="1" s="1"/>
  <c r="AH154" i="1"/>
  <c r="Y154" i="1"/>
  <c r="AA154" i="1" s="1"/>
  <c r="Q154" i="1" s="1"/>
  <c r="AH178" i="1"/>
  <c r="AF178" i="1"/>
  <c r="Z86" i="1"/>
  <c r="AB86" i="1" s="1"/>
  <c r="R86" i="1" s="1"/>
  <c r="Y18" i="1"/>
  <c r="AA18" i="1" s="1"/>
  <c r="Q18" i="1" s="1"/>
  <c r="X42" i="1"/>
  <c r="I42" i="1"/>
  <c r="Z42" i="1"/>
  <c r="AB42" i="1" s="1"/>
  <c r="R42" i="1" s="1"/>
  <c r="AF62" i="1"/>
  <c r="AG62" i="1" s="1"/>
  <c r="AH62" i="1"/>
  <c r="AH78" i="1"/>
  <c r="AF78" i="1"/>
  <c r="AI78" i="1" s="1"/>
  <c r="Z90" i="1"/>
  <c r="AB90" i="1" s="1"/>
  <c r="R90" i="1" s="1"/>
  <c r="L102" i="1"/>
  <c r="K102" i="1"/>
  <c r="AH114" i="1"/>
  <c r="AF114" i="1"/>
  <c r="Y126" i="1"/>
  <c r="AA126" i="1" s="1"/>
  <c r="Q126" i="1" s="1"/>
  <c r="AH138" i="1"/>
  <c r="AF138" i="1"/>
  <c r="AG138" i="1" s="1"/>
  <c r="Y138" i="1"/>
  <c r="AA138" i="1" s="1"/>
  <c r="Q138" i="1" s="1"/>
  <c r="Y150" i="1"/>
  <c r="AA150" i="1" s="1"/>
  <c r="Q150" i="1" s="1"/>
  <c r="Z162" i="1"/>
  <c r="AB162" i="1" s="1"/>
  <c r="R162" i="1" s="1"/>
  <c r="AF174" i="1"/>
  <c r="AG174" i="1" s="1"/>
  <c r="AH174" i="1"/>
  <c r="X174" i="1"/>
  <c r="I174" i="1"/>
  <c r="Y186" i="1"/>
  <c r="AA186" i="1" s="1"/>
  <c r="Q186" i="1" s="1"/>
  <c r="K90" i="1"/>
  <c r="L90" i="1"/>
  <c r="L106" i="1"/>
  <c r="K106" i="1"/>
  <c r="AH49" i="1"/>
  <c r="AF49" i="1"/>
  <c r="AG49" i="1" s="1"/>
  <c r="Y81" i="1"/>
  <c r="AA81" i="1" s="1"/>
  <c r="Q81" i="1" s="1"/>
  <c r="Z81" i="1"/>
  <c r="AB81" i="1" s="1"/>
  <c r="R81" i="1" s="1"/>
  <c r="Z121" i="1"/>
  <c r="AB121" i="1" s="1"/>
  <c r="R121" i="1" s="1"/>
  <c r="Y121" i="1"/>
  <c r="AA121" i="1" s="1"/>
  <c r="Q121" i="1" s="1"/>
  <c r="Y169" i="1"/>
  <c r="AA169" i="1" s="1"/>
  <c r="Q169" i="1" s="1"/>
  <c r="Z169" i="1"/>
  <c r="AB169" i="1" s="1"/>
  <c r="R169" i="1" s="1"/>
  <c r="Y80" i="1"/>
  <c r="AA80" i="1" s="1"/>
  <c r="Q80" i="1" s="1"/>
  <c r="Y115" i="1"/>
  <c r="AA115" i="1" s="1"/>
  <c r="Q115" i="1" s="1"/>
  <c r="Y109" i="1"/>
  <c r="AA109" i="1" s="1"/>
  <c r="Q109" i="1" s="1"/>
  <c r="Y213" i="1"/>
  <c r="AA213" i="1" s="1"/>
  <c r="Q213" i="1" s="1"/>
  <c r="Z56" i="1"/>
  <c r="AB56" i="1" s="1"/>
  <c r="R56" i="1" s="1"/>
  <c r="Y56" i="1"/>
  <c r="AA56" i="1" s="1"/>
  <c r="Q56" i="1" s="1"/>
  <c r="Z103" i="1"/>
  <c r="AB103" i="1" s="1"/>
  <c r="R103" i="1" s="1"/>
  <c r="Y103" i="1"/>
  <c r="AA103" i="1" s="1"/>
  <c r="Q103" i="1" s="1"/>
  <c r="AH135" i="1"/>
  <c r="AF135" i="1"/>
  <c r="AG135" i="1" s="1"/>
  <c r="AF143" i="1"/>
  <c r="AG143" i="1" s="1"/>
  <c r="AH143" i="1"/>
  <c r="AH175" i="1"/>
  <c r="AF175" i="1"/>
  <c r="AG175" i="1" s="1"/>
  <c r="Z183" i="1"/>
  <c r="AB183" i="1" s="1"/>
  <c r="R183" i="1" s="1"/>
  <c r="Y183" i="1"/>
  <c r="AA183" i="1" s="1"/>
  <c r="Q183" i="1" s="1"/>
  <c r="AH191" i="1"/>
  <c r="AF191" i="1"/>
  <c r="AG191" i="1" s="1"/>
  <c r="AL191" i="1"/>
  <c r="AH199" i="1"/>
  <c r="AF199" i="1"/>
  <c r="AG199" i="1" s="1"/>
  <c r="AH17" i="1"/>
  <c r="AF17" i="1"/>
  <c r="AG17" i="1" s="1"/>
  <c r="Z25" i="1"/>
  <c r="AB25" i="1" s="1"/>
  <c r="R25" i="1" s="1"/>
  <c r="Y25" i="1"/>
  <c r="AA25" i="1" s="1"/>
  <c r="Q25" i="1" s="1"/>
  <c r="AH33" i="1"/>
  <c r="AF33" i="1"/>
  <c r="AH41" i="1"/>
  <c r="AF41" i="1"/>
  <c r="AL41" i="1" s="1"/>
  <c r="X53" i="1"/>
  <c r="I53" i="1"/>
  <c r="AF73" i="1"/>
  <c r="AG73" i="1" s="1"/>
  <c r="AH73" i="1"/>
  <c r="AM73" i="1"/>
  <c r="AH113" i="1"/>
  <c r="AF113" i="1"/>
  <c r="AF121" i="1"/>
  <c r="AM121" i="1" s="1"/>
  <c r="AH121" i="1"/>
  <c r="Y129" i="1"/>
  <c r="AA129" i="1" s="1"/>
  <c r="Q129" i="1" s="1"/>
  <c r="Z129" i="1"/>
  <c r="AB129" i="1" s="1"/>
  <c r="R129" i="1" s="1"/>
  <c r="AH145" i="1"/>
  <c r="AF145" i="1"/>
  <c r="AG145" i="1" s="1"/>
  <c r="I149" i="1"/>
  <c r="X149" i="1"/>
  <c r="AH161" i="1"/>
  <c r="AF161" i="1"/>
  <c r="AM161" i="1" s="1"/>
  <c r="AH173" i="1"/>
  <c r="AF173" i="1"/>
  <c r="AI173" i="1" s="1"/>
  <c r="I189" i="1"/>
  <c r="X189" i="1"/>
  <c r="AH193" i="1"/>
  <c r="AF193" i="1"/>
  <c r="AG193" i="1" s="1"/>
  <c r="X201" i="1"/>
  <c r="I201" i="1"/>
  <c r="L159" i="1"/>
  <c r="K159" i="1"/>
  <c r="L47" i="1"/>
  <c r="K47" i="1"/>
  <c r="AM38" i="1"/>
  <c r="AI38" i="1"/>
  <c r="AK38" i="1"/>
  <c r="AG38" i="1"/>
  <c r="AG20" i="1"/>
  <c r="AM20" i="1"/>
  <c r="AI20" i="1"/>
  <c r="AL20" i="1"/>
  <c r="AK20" i="1"/>
  <c r="Y152" i="1"/>
  <c r="AA152" i="1" s="1"/>
  <c r="Q152" i="1" s="1"/>
  <c r="Z152" i="1"/>
  <c r="AB152" i="1" s="1"/>
  <c r="R152" i="1" s="1"/>
  <c r="Z95" i="1"/>
  <c r="AB95" i="1" s="1"/>
  <c r="R95" i="1" s="1"/>
  <c r="Y95" i="1"/>
  <c r="AA95" i="1" s="1"/>
  <c r="Q95" i="1" s="1"/>
  <c r="AH111" i="1"/>
  <c r="AF111" i="1"/>
  <c r="AG111" i="1" s="1"/>
  <c r="Z151" i="1"/>
  <c r="AB151" i="1" s="1"/>
  <c r="R151" i="1" s="1"/>
  <c r="Y151" i="1"/>
  <c r="AA151" i="1" s="1"/>
  <c r="Q151" i="1" s="1"/>
  <c r="Z73" i="1"/>
  <c r="AB73" i="1" s="1"/>
  <c r="R73" i="1" s="1"/>
  <c r="Y73" i="1"/>
  <c r="AA73" i="1" s="1"/>
  <c r="Q73" i="1" s="1"/>
  <c r="Y105" i="1"/>
  <c r="AA105" i="1" s="1"/>
  <c r="Q105" i="1" s="1"/>
  <c r="Z105" i="1"/>
  <c r="AB105" i="1" s="1"/>
  <c r="R105" i="1" s="1"/>
  <c r="Y113" i="1"/>
  <c r="AA113" i="1" s="1"/>
  <c r="Q113" i="1" s="1"/>
  <c r="Z113" i="1"/>
  <c r="AB113" i="1" s="1"/>
  <c r="R113" i="1" s="1"/>
  <c r="AH129" i="1"/>
  <c r="AF129" i="1"/>
  <c r="AG129" i="1" s="1"/>
  <c r="AH177" i="1"/>
  <c r="AF177" i="1"/>
  <c r="AM177" i="1" s="1"/>
  <c r="I181" i="1"/>
  <c r="X181" i="1"/>
  <c r="Z193" i="1"/>
  <c r="AB193" i="1" s="1"/>
  <c r="R193" i="1" s="1"/>
  <c r="Y193" i="1"/>
  <c r="AA193" i="1" s="1"/>
  <c r="Q193" i="1" s="1"/>
  <c r="AH209" i="1"/>
  <c r="AF209" i="1"/>
  <c r="AG209" i="1" s="1"/>
  <c r="Y77" i="1"/>
  <c r="AA77" i="1" s="1"/>
  <c r="Q77" i="1" s="1"/>
  <c r="Y144" i="1"/>
  <c r="AA144" i="1" s="1"/>
  <c r="Q144" i="1" s="1"/>
  <c r="Z144" i="1"/>
  <c r="AB144" i="1" s="1"/>
  <c r="R144" i="1" s="1"/>
  <c r="Z192" i="1"/>
  <c r="AB192" i="1" s="1"/>
  <c r="R192" i="1" s="1"/>
  <c r="Y192" i="1"/>
  <c r="AA192" i="1" s="1"/>
  <c r="Q192" i="1" s="1"/>
  <c r="AH95" i="1"/>
  <c r="AF95" i="1"/>
  <c r="AK95" i="1" s="1"/>
  <c r="AH119" i="1"/>
  <c r="AF119" i="1"/>
  <c r="AG119" i="1" s="1"/>
  <c r="AF127" i="1"/>
  <c r="AH127" i="1"/>
  <c r="Z135" i="1"/>
  <c r="AB135" i="1" s="1"/>
  <c r="R135" i="1" s="1"/>
  <c r="Y135" i="1"/>
  <c r="AA135" i="1" s="1"/>
  <c r="Q135" i="1" s="1"/>
  <c r="Y143" i="1"/>
  <c r="AA143" i="1" s="1"/>
  <c r="Q143" i="1" s="1"/>
  <c r="Z143" i="1"/>
  <c r="AB143" i="1" s="1"/>
  <c r="R143" i="1" s="1"/>
  <c r="AH167" i="1"/>
  <c r="AF167" i="1"/>
  <c r="AG167" i="1" s="1"/>
  <c r="Z175" i="1"/>
  <c r="AB175" i="1" s="1"/>
  <c r="R175" i="1" s="1"/>
  <c r="Y175" i="1"/>
  <c r="AA175" i="1" s="1"/>
  <c r="Q175" i="1" s="1"/>
  <c r="Z191" i="1"/>
  <c r="AB191" i="1" s="1"/>
  <c r="R191" i="1" s="1"/>
  <c r="Y191" i="1"/>
  <c r="AA191" i="1" s="1"/>
  <c r="Q191" i="1" s="1"/>
  <c r="Y199" i="1"/>
  <c r="AA199" i="1" s="1"/>
  <c r="Q199" i="1" s="1"/>
  <c r="Z199" i="1"/>
  <c r="AB199" i="1" s="1"/>
  <c r="R199" i="1" s="1"/>
  <c r="AH25" i="1"/>
  <c r="AF25" i="1"/>
  <c r="AL25" i="1" s="1"/>
  <c r="Z33" i="1"/>
  <c r="AB33" i="1" s="1"/>
  <c r="R33" i="1" s="1"/>
  <c r="AH45" i="1"/>
  <c r="AF45" i="1"/>
  <c r="Y57" i="1"/>
  <c r="AA57" i="1" s="1"/>
  <c r="Q57" i="1" s="1"/>
  <c r="Z57" i="1"/>
  <c r="AB57" i="1" s="1"/>
  <c r="R57" i="1" s="1"/>
  <c r="AH65" i="1"/>
  <c r="AF65" i="1"/>
  <c r="AG65" i="1" s="1"/>
  <c r="AH81" i="1"/>
  <c r="AF81" i="1"/>
  <c r="AG81" i="1" s="1"/>
  <c r="X85" i="1"/>
  <c r="I85" i="1"/>
  <c r="AH97" i="1"/>
  <c r="AF97" i="1"/>
  <c r="AG97" i="1" s="1"/>
  <c r="AF105" i="1"/>
  <c r="AH105" i="1"/>
  <c r="K117" i="1"/>
  <c r="L117" i="1"/>
  <c r="Z137" i="1"/>
  <c r="AB137" i="1" s="1"/>
  <c r="R137" i="1" s="1"/>
  <c r="Y137" i="1"/>
  <c r="AA137" i="1" s="1"/>
  <c r="Q137" i="1" s="1"/>
  <c r="Y153" i="1"/>
  <c r="AA153" i="1" s="1"/>
  <c r="Q153" i="1" s="1"/>
  <c r="Z153" i="1"/>
  <c r="AB153" i="1" s="1"/>
  <c r="R153" i="1" s="1"/>
  <c r="Z161" i="1"/>
  <c r="AB161" i="1" s="1"/>
  <c r="R161" i="1" s="1"/>
  <c r="Y177" i="1"/>
  <c r="AA177" i="1" s="1"/>
  <c r="Q177" i="1" s="1"/>
  <c r="Z177" i="1"/>
  <c r="AB177" i="1" s="1"/>
  <c r="R177" i="1" s="1"/>
  <c r="I185" i="1"/>
  <c r="X185" i="1"/>
  <c r="Y201" i="1"/>
  <c r="AA201" i="1" s="1"/>
  <c r="Q201" i="1" s="1"/>
  <c r="Z201" i="1"/>
  <c r="AB201" i="1" s="1"/>
  <c r="R201" i="1" s="1"/>
  <c r="Y209" i="1"/>
  <c r="AA209" i="1" s="1"/>
  <c r="Q209" i="1" s="1"/>
  <c r="Z209" i="1"/>
  <c r="AB209" i="1" s="1"/>
  <c r="R209" i="1" s="1"/>
  <c r="AK134" i="1"/>
  <c r="AI134" i="1"/>
  <c r="AM134" i="1"/>
  <c r="AL134" i="1"/>
  <c r="AG134" i="1"/>
  <c r="K18" i="1"/>
  <c r="L18" i="1"/>
  <c r="AF103" i="1"/>
  <c r="AM103" i="1" s="1"/>
  <c r="AH103" i="1"/>
  <c r="Y119" i="1"/>
  <c r="AA119" i="1" s="1"/>
  <c r="Q119" i="1" s="1"/>
  <c r="Z119" i="1"/>
  <c r="AB119" i="1" s="1"/>
  <c r="R119" i="1" s="1"/>
  <c r="Y159" i="1"/>
  <c r="AA159" i="1" s="1"/>
  <c r="Q159" i="1" s="1"/>
  <c r="Z159" i="1"/>
  <c r="AB159" i="1" s="1"/>
  <c r="R159" i="1" s="1"/>
  <c r="AH183" i="1"/>
  <c r="AF183" i="1"/>
  <c r="AG183" i="1" s="1"/>
  <c r="Y207" i="1"/>
  <c r="AA207" i="1" s="1"/>
  <c r="Q207" i="1" s="1"/>
  <c r="Z207" i="1"/>
  <c r="AB207" i="1" s="1"/>
  <c r="R207" i="1" s="1"/>
  <c r="AH57" i="1"/>
  <c r="AF57" i="1"/>
  <c r="AG57" i="1" s="1"/>
  <c r="AH89" i="1"/>
  <c r="AF89" i="1"/>
  <c r="AI89" i="1" s="1"/>
  <c r="AG158" i="1"/>
  <c r="AK158" i="1"/>
  <c r="AI158" i="1"/>
  <c r="AM158" i="1"/>
  <c r="AL158" i="1"/>
  <c r="Y111" i="1"/>
  <c r="AA111" i="1" s="1"/>
  <c r="Q111" i="1" s="1"/>
  <c r="Z111" i="1"/>
  <c r="AB111" i="1" s="1"/>
  <c r="R111" i="1" s="1"/>
  <c r="Z127" i="1"/>
  <c r="AB127" i="1" s="1"/>
  <c r="R127" i="1" s="1"/>
  <c r="Y127" i="1"/>
  <c r="AA127" i="1" s="1"/>
  <c r="Q127" i="1" s="1"/>
  <c r="AF151" i="1"/>
  <c r="AL151" i="1" s="1"/>
  <c r="AH151" i="1"/>
  <c r="AH159" i="1"/>
  <c r="AF159" i="1"/>
  <c r="AG159" i="1" s="1"/>
  <c r="Z167" i="1"/>
  <c r="AB167" i="1" s="1"/>
  <c r="R167" i="1" s="1"/>
  <c r="Y167" i="1"/>
  <c r="AA167" i="1" s="1"/>
  <c r="Q167" i="1" s="1"/>
  <c r="AH207" i="1"/>
  <c r="AF207" i="1"/>
  <c r="AG207" i="1" s="1"/>
  <c r="Z17" i="1"/>
  <c r="AB17" i="1" s="1"/>
  <c r="R17" i="1" s="1"/>
  <c r="Y17" i="1"/>
  <c r="AA17" i="1" s="1"/>
  <c r="Q17" i="1" s="1"/>
  <c r="Y41" i="1"/>
  <c r="AA41" i="1" s="1"/>
  <c r="Q41" i="1" s="1"/>
  <c r="Z41" i="1"/>
  <c r="AB41" i="1" s="1"/>
  <c r="R41" i="1" s="1"/>
  <c r="Y49" i="1"/>
  <c r="AA49" i="1" s="1"/>
  <c r="Q49" i="1" s="1"/>
  <c r="Z49" i="1"/>
  <c r="AB49" i="1" s="1"/>
  <c r="R49" i="1" s="1"/>
  <c r="Z65" i="1"/>
  <c r="AB65" i="1" s="1"/>
  <c r="R65" i="1" s="1"/>
  <c r="Y65" i="1"/>
  <c r="AA65" i="1" s="1"/>
  <c r="Q65" i="1" s="1"/>
  <c r="Z89" i="1"/>
  <c r="AB89" i="1" s="1"/>
  <c r="R89" i="1" s="1"/>
  <c r="Y89" i="1"/>
  <c r="AA89" i="1" s="1"/>
  <c r="Q89" i="1" s="1"/>
  <c r="Y97" i="1"/>
  <c r="AA97" i="1" s="1"/>
  <c r="Q97" i="1" s="1"/>
  <c r="Z97" i="1"/>
  <c r="AB97" i="1" s="1"/>
  <c r="R97" i="1" s="1"/>
  <c r="AH109" i="1"/>
  <c r="AF109" i="1"/>
  <c r="AG109" i="1" s="1"/>
  <c r="AF137" i="1"/>
  <c r="AG137" i="1" s="1"/>
  <c r="AH137" i="1"/>
  <c r="Z145" i="1"/>
  <c r="AB145" i="1" s="1"/>
  <c r="R145" i="1" s="1"/>
  <c r="Y145" i="1"/>
  <c r="AA145" i="1" s="1"/>
  <c r="Q145" i="1" s="1"/>
  <c r="AH153" i="1"/>
  <c r="AF153" i="1"/>
  <c r="AG153" i="1" s="1"/>
  <c r="AH169" i="1"/>
  <c r="AF169" i="1"/>
  <c r="AG169" i="1" s="1"/>
  <c r="L137" i="1"/>
  <c r="K137" i="1"/>
  <c r="K95" i="1"/>
  <c r="L95" i="1"/>
  <c r="L31" i="1"/>
  <c r="K31" i="1"/>
  <c r="AG164" i="1"/>
  <c r="AM164" i="1"/>
  <c r="AI164" i="1"/>
  <c r="AL164" i="1"/>
  <c r="AK164" i="1"/>
  <c r="AF155" i="1"/>
  <c r="AG155" i="1" s="1"/>
  <c r="AH155" i="1"/>
  <c r="K206" i="1"/>
  <c r="L206" i="1"/>
  <c r="Y187" i="1"/>
  <c r="AA187" i="1" s="1"/>
  <c r="Q187" i="1" s="1"/>
  <c r="Y141" i="1"/>
  <c r="AA141" i="1" s="1"/>
  <c r="Q141" i="1" s="1"/>
  <c r="Y181" i="1"/>
  <c r="AA181" i="1" s="1"/>
  <c r="Q181" i="1" s="1"/>
  <c r="I163" i="1"/>
  <c r="X163" i="1"/>
  <c r="Z204" i="1"/>
  <c r="AB204" i="1" s="1"/>
  <c r="R204" i="1" s="1"/>
  <c r="Y204" i="1"/>
  <c r="AA204" i="1" s="1"/>
  <c r="Q204" i="1" s="1"/>
  <c r="Z68" i="1"/>
  <c r="AB68" i="1" s="1"/>
  <c r="R68" i="1" s="1"/>
  <c r="Y176" i="1"/>
  <c r="AA176" i="1" s="1"/>
  <c r="Q176" i="1" s="1"/>
  <c r="Z140" i="1"/>
  <c r="AB140" i="1" s="1"/>
  <c r="R140" i="1" s="1"/>
  <c r="AH35" i="1"/>
  <c r="AF35" i="1"/>
  <c r="AI35" i="1" s="1"/>
  <c r="AG147" i="1"/>
  <c r="AK147" i="1"/>
  <c r="AL147" i="1"/>
  <c r="AI147" i="1"/>
  <c r="AM147" i="1"/>
  <c r="Z188" i="1"/>
  <c r="AB188" i="1" s="1"/>
  <c r="R188" i="1" s="1"/>
  <c r="Y188" i="1"/>
  <c r="AA188" i="1" s="1"/>
  <c r="Q188" i="1" s="1"/>
  <c r="Z76" i="1"/>
  <c r="AB76" i="1" s="1"/>
  <c r="R76" i="1" s="1"/>
  <c r="Y76" i="1"/>
  <c r="AA76" i="1" s="1"/>
  <c r="Q76" i="1" s="1"/>
  <c r="Z148" i="1"/>
  <c r="AB148" i="1" s="1"/>
  <c r="R148" i="1" s="1"/>
  <c r="Z196" i="1"/>
  <c r="AB196" i="1" s="1"/>
  <c r="R196" i="1" s="1"/>
  <c r="Y196" i="1"/>
  <c r="AA196" i="1" s="1"/>
  <c r="Q196" i="1" s="1"/>
  <c r="Y85" i="1"/>
  <c r="AA85" i="1" s="1"/>
  <c r="Q85" i="1" s="1"/>
  <c r="S172" i="1"/>
  <c r="Z84" i="1"/>
  <c r="AB84" i="1" s="1"/>
  <c r="R84" i="1" s="1"/>
  <c r="Y84" i="1"/>
  <c r="AA84" i="1" s="1"/>
  <c r="Q84" i="1" s="1"/>
  <c r="Z36" i="1"/>
  <c r="AB36" i="1" s="1"/>
  <c r="R36" i="1" s="1"/>
  <c r="AH171" i="1"/>
  <c r="AF171" i="1"/>
  <c r="AG171" i="1" s="1"/>
  <c r="Z28" i="1"/>
  <c r="AB28" i="1" s="1"/>
  <c r="R28" i="1" s="1"/>
  <c r="Z132" i="1"/>
  <c r="AB132" i="1" s="1"/>
  <c r="R132" i="1" s="1"/>
  <c r="AH163" i="1"/>
  <c r="AF163" i="1"/>
  <c r="AI163" i="1" s="1"/>
  <c r="Z156" i="1"/>
  <c r="AB156" i="1" s="1"/>
  <c r="R156" i="1" s="1"/>
  <c r="Y156" i="1"/>
  <c r="AA156" i="1" s="1"/>
  <c r="Q156" i="1" s="1"/>
  <c r="X107" i="1"/>
  <c r="I107" i="1"/>
  <c r="Y60" i="1"/>
  <c r="AA60" i="1" s="1"/>
  <c r="Q60" i="1" s="1"/>
  <c r="Z60" i="1"/>
  <c r="AB60" i="1" s="1"/>
  <c r="R60" i="1" s="1"/>
  <c r="AF75" i="1"/>
  <c r="AG75" i="1" s="1"/>
  <c r="AH75" i="1"/>
  <c r="Y36" i="1"/>
  <c r="AA36" i="1" s="1"/>
  <c r="Q36" i="1" s="1"/>
  <c r="Y140" i="1"/>
  <c r="AA140" i="1" s="1"/>
  <c r="Q140" i="1" s="1"/>
  <c r="X139" i="1"/>
  <c r="I139" i="1"/>
  <c r="Z92" i="1"/>
  <c r="AB92" i="1" s="1"/>
  <c r="R92" i="1" s="1"/>
  <c r="Y92" i="1"/>
  <c r="AA92" i="1" s="1"/>
  <c r="Q92" i="1" s="1"/>
  <c r="Z116" i="1"/>
  <c r="AB116" i="1" s="1"/>
  <c r="R116" i="1" s="1"/>
  <c r="X123" i="1"/>
  <c r="I123" i="1"/>
  <c r="Z100" i="1"/>
  <c r="AB100" i="1" s="1"/>
  <c r="R100" i="1" s="1"/>
  <c r="Y100" i="1"/>
  <c r="AA100" i="1" s="1"/>
  <c r="Q100" i="1" s="1"/>
  <c r="AF195" i="1"/>
  <c r="AG195" i="1" s="1"/>
  <c r="AH195" i="1"/>
  <c r="L179" i="1"/>
  <c r="K179" i="1"/>
  <c r="Y148" i="1"/>
  <c r="AA148" i="1" s="1"/>
  <c r="Q148" i="1" s="1"/>
  <c r="Z155" i="1"/>
  <c r="AB155" i="1" s="1"/>
  <c r="R155" i="1" s="1"/>
  <c r="X51" i="1"/>
  <c r="I51" i="1"/>
  <c r="AJ107" i="1"/>
  <c r="AF107" i="1"/>
  <c r="AG107" i="1" s="1"/>
  <c r="AH107" i="1"/>
  <c r="Z173" i="1"/>
  <c r="AB173" i="1" s="1"/>
  <c r="R173" i="1" s="1"/>
  <c r="Y24" i="1"/>
  <c r="AA24" i="1" s="1"/>
  <c r="Q24" i="1" s="1"/>
  <c r="Z24" i="1"/>
  <c r="AB24" i="1" s="1"/>
  <c r="R24" i="1" s="1"/>
  <c r="AJ56" i="1"/>
  <c r="AH56" i="1"/>
  <c r="AF56" i="1"/>
  <c r="AG56" i="1" s="1"/>
  <c r="Z160" i="1"/>
  <c r="AB160" i="1" s="1"/>
  <c r="R160" i="1" s="1"/>
  <c r="Y160" i="1"/>
  <c r="AA160" i="1" s="1"/>
  <c r="Q160" i="1" s="1"/>
  <c r="Z75" i="1"/>
  <c r="AB75" i="1" s="1"/>
  <c r="R75" i="1" s="1"/>
  <c r="AJ27" i="1"/>
  <c r="AH27" i="1"/>
  <c r="AF27" i="1"/>
  <c r="AG27" i="1" s="1"/>
  <c r="Z51" i="1"/>
  <c r="AB51" i="1" s="1"/>
  <c r="R51" i="1" s="1"/>
  <c r="Y51" i="1"/>
  <c r="AA51" i="1" s="1"/>
  <c r="Q51" i="1" s="1"/>
  <c r="X91" i="1"/>
  <c r="I91" i="1"/>
  <c r="AJ115" i="1"/>
  <c r="AH115" i="1"/>
  <c r="AF115" i="1"/>
  <c r="AG115" i="1" s="1"/>
  <c r="X131" i="1"/>
  <c r="I131" i="1"/>
  <c r="Y147" i="1"/>
  <c r="AA147" i="1" s="1"/>
  <c r="Q147" i="1" s="1"/>
  <c r="Y179" i="1"/>
  <c r="AA179" i="1" s="1"/>
  <c r="Q179" i="1" s="1"/>
  <c r="Y195" i="1"/>
  <c r="AA195" i="1" s="1"/>
  <c r="Q195" i="1" s="1"/>
  <c r="Z195" i="1"/>
  <c r="AB195" i="1" s="1"/>
  <c r="R195" i="1" s="1"/>
  <c r="X203" i="1"/>
  <c r="I203" i="1"/>
  <c r="AJ131" i="1"/>
  <c r="AF131" i="1"/>
  <c r="AG131" i="1" s="1"/>
  <c r="AH131" i="1"/>
  <c r="Y45" i="1"/>
  <c r="AA45" i="1" s="1"/>
  <c r="Q45" i="1" s="1"/>
  <c r="AJ61" i="1"/>
  <c r="AH61" i="1"/>
  <c r="AF61" i="1"/>
  <c r="AG61" i="1" s="1"/>
  <c r="Z77" i="1"/>
  <c r="AB77" i="1" s="1"/>
  <c r="R77" i="1" s="1"/>
  <c r="I101" i="1"/>
  <c r="X101" i="1"/>
  <c r="Z117" i="1"/>
  <c r="AB117" i="1" s="1"/>
  <c r="R117" i="1" s="1"/>
  <c r="Y125" i="1"/>
  <c r="AA125" i="1" s="1"/>
  <c r="Q125" i="1" s="1"/>
  <c r="X141" i="1"/>
  <c r="I141" i="1"/>
  <c r="I205" i="1"/>
  <c r="X205" i="1"/>
  <c r="I128" i="1"/>
  <c r="X128" i="1"/>
  <c r="AJ187" i="1"/>
  <c r="AH187" i="1"/>
  <c r="AF187" i="1"/>
  <c r="AG187" i="1" s="1"/>
  <c r="Z45" i="1"/>
  <c r="AB45" i="1" s="1"/>
  <c r="R45" i="1" s="1"/>
  <c r="I157" i="1"/>
  <c r="X157" i="1"/>
  <c r="Z163" i="1"/>
  <c r="AB163" i="1" s="1"/>
  <c r="R163" i="1" s="1"/>
  <c r="Y163" i="1"/>
  <c r="AA163" i="1" s="1"/>
  <c r="Q163" i="1" s="1"/>
  <c r="Y29" i="1"/>
  <c r="AA29" i="1" s="1"/>
  <c r="Q29" i="1" s="1"/>
  <c r="Z29" i="1"/>
  <c r="AB29" i="1" s="1"/>
  <c r="R29" i="1" s="1"/>
  <c r="X61" i="1"/>
  <c r="I61" i="1"/>
  <c r="I133" i="1"/>
  <c r="X133" i="1"/>
  <c r="Y157" i="1"/>
  <c r="AA157" i="1" s="1"/>
  <c r="Q157" i="1" s="1"/>
  <c r="Z157" i="1"/>
  <c r="AB157" i="1" s="1"/>
  <c r="R157" i="1" s="1"/>
  <c r="X173" i="1"/>
  <c r="I173" i="1"/>
  <c r="Y189" i="1"/>
  <c r="AA189" i="1" s="1"/>
  <c r="Q189" i="1" s="1"/>
  <c r="Z189" i="1"/>
  <c r="AB189" i="1" s="1"/>
  <c r="R189" i="1" s="1"/>
  <c r="Y205" i="1"/>
  <c r="AA205" i="1" s="1"/>
  <c r="Q205" i="1" s="1"/>
  <c r="Z205" i="1"/>
  <c r="AB205" i="1" s="1"/>
  <c r="R205" i="1" s="1"/>
  <c r="Y171" i="1"/>
  <c r="AA171" i="1" s="1"/>
  <c r="Q171" i="1" s="1"/>
  <c r="AH67" i="1"/>
  <c r="AJ67" i="1"/>
  <c r="AF67" i="1"/>
  <c r="AG67" i="1" s="1"/>
  <c r="I96" i="1"/>
  <c r="X96" i="1"/>
  <c r="AJ24" i="1"/>
  <c r="AH24" i="1"/>
  <c r="AF24" i="1"/>
  <c r="AG24" i="1" s="1"/>
  <c r="Z43" i="1"/>
  <c r="AB43" i="1" s="1"/>
  <c r="R43" i="1" s="1"/>
  <c r="Y136" i="1"/>
  <c r="AA136" i="1" s="1"/>
  <c r="Q136" i="1" s="1"/>
  <c r="Z136" i="1"/>
  <c r="AB136" i="1" s="1"/>
  <c r="R136" i="1" s="1"/>
  <c r="Y128" i="1"/>
  <c r="AA128" i="1" s="1"/>
  <c r="Q128" i="1" s="1"/>
  <c r="I32" i="1"/>
  <c r="X32" i="1"/>
  <c r="Y107" i="1"/>
  <c r="AA107" i="1" s="1"/>
  <c r="Q107" i="1" s="1"/>
  <c r="Z107" i="1"/>
  <c r="AB107" i="1" s="1"/>
  <c r="R107" i="1" s="1"/>
  <c r="Y139" i="1"/>
  <c r="AA139" i="1" s="1"/>
  <c r="Q139" i="1" s="1"/>
  <c r="Z139" i="1"/>
  <c r="AB139" i="1" s="1"/>
  <c r="R139" i="1" s="1"/>
  <c r="Z171" i="1"/>
  <c r="AB171" i="1" s="1"/>
  <c r="R171" i="1" s="1"/>
  <c r="X195" i="1"/>
  <c r="I195" i="1"/>
  <c r="X211" i="1"/>
  <c r="I211" i="1"/>
  <c r="Z21" i="1"/>
  <c r="AB21" i="1" s="1"/>
  <c r="R21" i="1" s="1"/>
  <c r="I45" i="1"/>
  <c r="X45" i="1"/>
  <c r="AH93" i="1"/>
  <c r="AJ93" i="1"/>
  <c r="AF93" i="1"/>
  <c r="AG93" i="1" s="1"/>
  <c r="Z101" i="1"/>
  <c r="AB101" i="1" s="1"/>
  <c r="R101" i="1" s="1"/>
  <c r="Y101" i="1"/>
  <c r="AA101" i="1" s="1"/>
  <c r="Q101" i="1" s="1"/>
  <c r="Y117" i="1"/>
  <c r="AA117" i="1" s="1"/>
  <c r="Q117" i="1" s="1"/>
  <c r="Z149" i="1"/>
  <c r="AB149" i="1" s="1"/>
  <c r="R149" i="1" s="1"/>
  <c r="AH189" i="1"/>
  <c r="AJ189" i="1"/>
  <c r="AF189" i="1"/>
  <c r="AG189" i="1" s="1"/>
  <c r="S53" i="1"/>
  <c r="AH88" i="1"/>
  <c r="AJ88" i="1"/>
  <c r="AF88" i="1"/>
  <c r="AG88" i="1" s="1"/>
  <c r="Z93" i="1"/>
  <c r="AB93" i="1" s="1"/>
  <c r="R93" i="1" s="1"/>
  <c r="Z96" i="1"/>
  <c r="AB96" i="1" s="1"/>
  <c r="R96" i="1" s="1"/>
  <c r="Y96" i="1"/>
  <c r="AA96" i="1" s="1"/>
  <c r="Q96" i="1" s="1"/>
  <c r="X64" i="1"/>
  <c r="I64" i="1"/>
  <c r="Y208" i="1"/>
  <c r="AA208" i="1" s="1"/>
  <c r="Q208" i="1" s="1"/>
  <c r="Z208" i="1"/>
  <c r="AB208" i="1" s="1"/>
  <c r="R208" i="1" s="1"/>
  <c r="Z27" i="1"/>
  <c r="AB27" i="1" s="1"/>
  <c r="R27" i="1" s="1"/>
  <c r="Y67" i="1"/>
  <c r="AA67" i="1" s="1"/>
  <c r="Q67" i="1" s="1"/>
  <c r="Z67" i="1"/>
  <c r="AB67" i="1" s="1"/>
  <c r="R67" i="1" s="1"/>
  <c r="Z131" i="1"/>
  <c r="AB131" i="1" s="1"/>
  <c r="R131" i="1" s="1"/>
  <c r="Y131" i="1"/>
  <c r="AA131" i="1" s="1"/>
  <c r="Q131" i="1" s="1"/>
  <c r="Z168" i="1"/>
  <c r="AB168" i="1" s="1"/>
  <c r="R168" i="1" s="1"/>
  <c r="Y72" i="1"/>
  <c r="AA72" i="1" s="1"/>
  <c r="Q72" i="1" s="1"/>
  <c r="Z72" i="1"/>
  <c r="AB72" i="1" s="1"/>
  <c r="R72" i="1" s="1"/>
  <c r="AH91" i="1"/>
  <c r="AF91" i="1"/>
  <c r="AG91" i="1" s="1"/>
  <c r="AJ91" i="1"/>
  <c r="Y43" i="1"/>
  <c r="AA43" i="1" s="1"/>
  <c r="Q43" i="1" s="1"/>
  <c r="I75" i="1"/>
  <c r="X75" i="1"/>
  <c r="I144" i="1"/>
  <c r="X144" i="1"/>
  <c r="I200" i="1"/>
  <c r="X200" i="1"/>
  <c r="Y168" i="1"/>
  <c r="AA168" i="1" s="1"/>
  <c r="Q168" i="1" s="1"/>
  <c r="Y185" i="1"/>
  <c r="AA185" i="1" s="1"/>
  <c r="Q185" i="1" s="1"/>
  <c r="Z185" i="1"/>
  <c r="AB185" i="1" s="1"/>
  <c r="R185" i="1" s="1"/>
  <c r="Z80" i="1"/>
  <c r="AB80" i="1" s="1"/>
  <c r="R80" i="1" s="1"/>
  <c r="Y112" i="1"/>
  <c r="AA112" i="1" s="1"/>
  <c r="Q112" i="1" s="1"/>
  <c r="Z112" i="1"/>
  <c r="AB112" i="1" s="1"/>
  <c r="R112" i="1" s="1"/>
  <c r="Y27" i="1"/>
  <c r="AA27" i="1" s="1"/>
  <c r="Q27" i="1" s="1"/>
  <c r="AF59" i="1"/>
  <c r="AG59" i="1" s="1"/>
  <c r="AJ59" i="1"/>
  <c r="AH59" i="1"/>
  <c r="AJ83" i="1"/>
  <c r="AH83" i="1"/>
  <c r="AF83" i="1"/>
  <c r="AG83" i="1" s="1"/>
  <c r="AJ99" i="1"/>
  <c r="AH99" i="1"/>
  <c r="AF99" i="1"/>
  <c r="AG99" i="1" s="1"/>
  <c r="Z115" i="1"/>
  <c r="AB115" i="1" s="1"/>
  <c r="R115" i="1" s="1"/>
  <c r="AH123" i="1"/>
  <c r="AJ123" i="1"/>
  <c r="AF123" i="1"/>
  <c r="AG123" i="1" s="1"/>
  <c r="I147" i="1"/>
  <c r="X147" i="1"/>
  <c r="AJ179" i="1"/>
  <c r="AH179" i="1"/>
  <c r="AF179" i="1"/>
  <c r="AG179" i="1" s="1"/>
  <c r="AJ211" i="1"/>
  <c r="AF211" i="1"/>
  <c r="AG211" i="1" s="1"/>
  <c r="AH211" i="1"/>
  <c r="I93" i="1"/>
  <c r="X93" i="1"/>
  <c r="Z109" i="1"/>
  <c r="AB109" i="1" s="1"/>
  <c r="R109" i="1" s="1"/>
  <c r="Z133" i="1"/>
  <c r="AB133" i="1" s="1"/>
  <c r="R133" i="1" s="1"/>
  <c r="Y133" i="1"/>
  <c r="AA133" i="1" s="1"/>
  <c r="Q133" i="1" s="1"/>
  <c r="Z181" i="1"/>
  <c r="AB181" i="1" s="1"/>
  <c r="R181" i="1" s="1"/>
  <c r="AJ197" i="1"/>
  <c r="AH197" i="1"/>
  <c r="AF197" i="1"/>
  <c r="AG197" i="1" s="1"/>
  <c r="Z213" i="1"/>
  <c r="AB213" i="1" s="1"/>
  <c r="R213" i="1" s="1"/>
  <c r="Z179" i="1"/>
  <c r="AB179" i="1" s="1"/>
  <c r="R179" i="1" s="1"/>
  <c r="X29" i="1"/>
  <c r="I29" i="1"/>
  <c r="Z69" i="1"/>
  <c r="AB69" i="1" s="1"/>
  <c r="R69" i="1" s="1"/>
  <c r="Y69" i="1"/>
  <c r="AA69" i="1" s="1"/>
  <c r="Q69" i="1" s="1"/>
  <c r="Y40" i="1"/>
  <c r="AA40" i="1" s="1"/>
  <c r="Q40" i="1" s="1"/>
  <c r="Z128" i="1"/>
  <c r="AB128" i="1" s="1"/>
  <c r="R128" i="1" s="1"/>
  <c r="AF43" i="1"/>
  <c r="AG43" i="1" s="1"/>
  <c r="AJ43" i="1"/>
  <c r="AH43" i="1"/>
  <c r="Y59" i="1"/>
  <c r="AA59" i="1" s="1"/>
  <c r="Q59" i="1" s="1"/>
  <c r="Z59" i="1"/>
  <c r="AB59" i="1" s="1"/>
  <c r="R59" i="1" s="1"/>
  <c r="X99" i="1"/>
  <c r="I99" i="1"/>
  <c r="X48" i="1"/>
  <c r="I48" i="1"/>
  <c r="X168" i="1"/>
  <c r="I168" i="1"/>
  <c r="Z176" i="1"/>
  <c r="AB176" i="1" s="1"/>
  <c r="R176" i="1" s="1"/>
  <c r="AJ184" i="1"/>
  <c r="AH184" i="1"/>
  <c r="AF184" i="1"/>
  <c r="AG184" i="1" s="1"/>
  <c r="Z125" i="1"/>
  <c r="AB125" i="1" s="1"/>
  <c r="R125" i="1" s="1"/>
  <c r="AJ108" i="1"/>
  <c r="AJ188" i="1"/>
  <c r="AJ105" i="1"/>
  <c r="AJ133" i="1"/>
  <c r="AJ14" i="1"/>
  <c r="AJ118" i="1"/>
  <c r="AJ28" i="1"/>
  <c r="AJ73" i="1"/>
  <c r="AJ198" i="1"/>
  <c r="AJ37" i="1"/>
  <c r="M37" i="1" s="1"/>
  <c r="AJ76" i="1"/>
  <c r="AJ44" i="1"/>
  <c r="AJ195" i="1"/>
  <c r="AJ136" i="1"/>
  <c r="AJ137" i="1"/>
  <c r="AJ213" i="1"/>
  <c r="AJ135" i="1"/>
  <c r="AJ42" i="1"/>
  <c r="AJ170" i="1"/>
  <c r="AJ41" i="1"/>
  <c r="AJ196" i="1"/>
  <c r="M196" i="1" s="1"/>
  <c r="AJ126" i="1"/>
  <c r="AJ65" i="1"/>
  <c r="AJ209" i="1"/>
  <c r="AJ171" i="1"/>
  <c r="AJ116" i="1"/>
  <c r="AJ45" i="1"/>
  <c r="AJ128" i="1"/>
  <c r="AJ89" i="1"/>
  <c r="AJ63" i="1"/>
  <c r="AJ191" i="1"/>
  <c r="AJ98" i="1"/>
  <c r="AJ60" i="1"/>
  <c r="AJ19" i="1"/>
  <c r="AJ101" i="1"/>
  <c r="AJ205" i="1"/>
  <c r="AJ23" i="1"/>
  <c r="M23" i="1" s="1"/>
  <c r="AJ151" i="1"/>
  <c r="AJ58" i="1"/>
  <c r="AJ186" i="1"/>
  <c r="AJ153" i="1"/>
  <c r="AJ21" i="1"/>
  <c r="M21" i="1" s="1"/>
  <c r="AJ142" i="1"/>
  <c r="AJ81" i="1"/>
  <c r="AJ148" i="1"/>
  <c r="AJ16" i="1"/>
  <c r="AJ144" i="1"/>
  <c r="M144" i="1" s="1"/>
  <c r="AJ51" i="1"/>
  <c r="M51" i="1" s="1"/>
  <c r="AJ79" i="1"/>
  <c r="AJ207" i="1"/>
  <c r="AJ114" i="1"/>
  <c r="AJ38" i="1"/>
  <c r="M38" i="1" s="1"/>
  <c r="AJ163" i="1"/>
  <c r="AJ165" i="1"/>
  <c r="AJ168" i="1"/>
  <c r="AJ53" i="1"/>
  <c r="M53" i="1" s="1"/>
  <c r="AJ39" i="1"/>
  <c r="AJ167" i="1"/>
  <c r="AJ74" i="1"/>
  <c r="AJ202" i="1"/>
  <c r="AJ20" i="1"/>
  <c r="AJ30" i="1"/>
  <c r="AJ182" i="1"/>
  <c r="AJ97" i="1"/>
  <c r="AJ203" i="1"/>
  <c r="M203" i="1" s="1"/>
  <c r="AJ172" i="1"/>
  <c r="M172" i="1" s="1"/>
  <c r="AJ180" i="1"/>
  <c r="AJ77" i="1"/>
  <c r="M77" i="1" s="1"/>
  <c r="AJ32" i="1"/>
  <c r="AJ160" i="1"/>
  <c r="AJ204" i="1"/>
  <c r="AJ95" i="1"/>
  <c r="AJ130" i="1"/>
  <c r="AH19" i="1"/>
  <c r="AJ155" i="1"/>
  <c r="AJ134" i="1"/>
  <c r="M134" i="1" s="1"/>
  <c r="AJ200" i="1"/>
  <c r="AJ69" i="1"/>
  <c r="M69" i="1" s="1"/>
  <c r="AJ55" i="1"/>
  <c r="AJ183" i="1"/>
  <c r="AJ90" i="1"/>
  <c r="AJ36" i="1"/>
  <c r="AJ46" i="1"/>
  <c r="AJ35" i="1"/>
  <c r="AJ113" i="1"/>
  <c r="AJ206" i="1"/>
  <c r="AJ54" i="1"/>
  <c r="AJ212" i="1"/>
  <c r="M212" i="1" s="1"/>
  <c r="AJ109" i="1"/>
  <c r="AJ48" i="1"/>
  <c r="AJ176" i="1"/>
  <c r="M176" i="1" s="1"/>
  <c r="AJ111" i="1"/>
  <c r="AJ18" i="1"/>
  <c r="AJ146" i="1"/>
  <c r="AJ124" i="1"/>
  <c r="M124" i="1" s="1"/>
  <c r="AJ193" i="1"/>
  <c r="AJ40" i="1"/>
  <c r="AJ185" i="1"/>
  <c r="AJ85" i="1"/>
  <c r="AJ71" i="1"/>
  <c r="AJ199" i="1"/>
  <c r="AJ106" i="1"/>
  <c r="AJ52" i="1"/>
  <c r="AJ62" i="1"/>
  <c r="AJ147" i="1"/>
  <c r="AJ129" i="1"/>
  <c r="AJ121" i="1"/>
  <c r="AJ102" i="1"/>
  <c r="AJ174" i="1"/>
  <c r="AJ64" i="1"/>
  <c r="AJ192" i="1"/>
  <c r="AJ127" i="1"/>
  <c r="AJ34" i="1"/>
  <c r="AJ162" i="1"/>
  <c r="AJ166" i="1"/>
  <c r="AJ150" i="1"/>
  <c r="AJ149" i="1"/>
  <c r="M149" i="1" s="1"/>
  <c r="AJ103" i="1"/>
  <c r="AJ138" i="1"/>
  <c r="AJ22" i="1"/>
  <c r="AJ100" i="1"/>
  <c r="AJ94" i="1"/>
  <c r="AJ33" i="1"/>
  <c r="AJ161" i="1"/>
  <c r="AJ190" i="1"/>
  <c r="AJ169" i="1"/>
  <c r="AJ96" i="1"/>
  <c r="AJ201" i="1"/>
  <c r="AJ31" i="1"/>
  <c r="AJ159" i="1"/>
  <c r="AJ66" i="1"/>
  <c r="AJ194" i="1"/>
  <c r="AJ92" i="1"/>
  <c r="AJ87" i="1"/>
  <c r="M87" i="1" s="1"/>
  <c r="AJ68" i="1"/>
  <c r="AJ132" i="1"/>
  <c r="M132" i="1" s="1"/>
  <c r="AJ80" i="1"/>
  <c r="AJ50" i="1"/>
  <c r="AJ75" i="1"/>
  <c r="AJ119" i="1"/>
  <c r="AJ164" i="1"/>
  <c r="AJ112" i="1"/>
  <c r="AJ82" i="1"/>
  <c r="AJ72" i="1"/>
  <c r="AJ78" i="1"/>
  <c r="AJ57" i="1"/>
  <c r="AJ208" i="1"/>
  <c r="AJ178" i="1"/>
  <c r="AJ70" i="1"/>
  <c r="AJ122" i="1"/>
  <c r="AJ17" i="1"/>
  <c r="AJ15" i="1"/>
  <c r="AJ25" i="1"/>
  <c r="AJ154" i="1"/>
  <c r="AJ49" i="1"/>
  <c r="AJ47" i="1"/>
  <c r="AF19" i="1"/>
  <c r="AG19" i="1" s="1"/>
  <c r="AJ26" i="1"/>
  <c r="AJ173" i="1"/>
  <c r="AJ140" i="1"/>
  <c r="AJ86" i="1"/>
  <c r="AJ158" i="1"/>
  <c r="AJ143" i="1"/>
  <c r="AJ214" i="1"/>
  <c r="AJ145" i="1"/>
  <c r="AJ210" i="1"/>
  <c r="AJ104" i="1"/>
  <c r="AJ177" i="1"/>
  <c r="AJ181" i="1"/>
  <c r="M181" i="1" s="1"/>
  <c r="AJ141" i="1"/>
  <c r="M141" i="1" s="1"/>
  <c r="AJ110" i="1"/>
  <c r="AJ84" i="1"/>
  <c r="AJ175" i="1"/>
  <c r="AJ156" i="1"/>
  <c r="AJ117" i="1"/>
  <c r="M117" i="1" s="1"/>
  <c r="Y75" i="1"/>
  <c r="AA75" i="1" s="1"/>
  <c r="Q75" i="1" s="1"/>
  <c r="Y123" i="1"/>
  <c r="AA123" i="1" s="1"/>
  <c r="Q123" i="1" s="1"/>
  <c r="Z123" i="1"/>
  <c r="AB123" i="1" s="1"/>
  <c r="R123" i="1" s="1"/>
  <c r="Z187" i="1"/>
  <c r="AB187" i="1" s="1"/>
  <c r="R187" i="1" s="1"/>
  <c r="Z203" i="1"/>
  <c r="AB203" i="1" s="1"/>
  <c r="R203" i="1" s="1"/>
  <c r="Y211" i="1"/>
  <c r="AA211" i="1" s="1"/>
  <c r="Q211" i="1" s="1"/>
  <c r="X37" i="1"/>
  <c r="I37" i="1"/>
  <c r="Z53" i="1"/>
  <c r="AB53" i="1" s="1"/>
  <c r="R53" i="1" s="1"/>
  <c r="Z61" i="1"/>
  <c r="AB61" i="1" s="1"/>
  <c r="R61" i="1" s="1"/>
  <c r="Y61" i="1"/>
  <c r="AA61" i="1" s="1"/>
  <c r="Q61" i="1" s="1"/>
  <c r="I77" i="1"/>
  <c r="X77" i="1"/>
  <c r="AJ125" i="1"/>
  <c r="AH125" i="1"/>
  <c r="AF125" i="1"/>
  <c r="AG125" i="1" s="1"/>
  <c r="Z141" i="1"/>
  <c r="AB141" i="1" s="1"/>
  <c r="R141" i="1" s="1"/>
  <c r="X165" i="1"/>
  <c r="I165" i="1"/>
  <c r="X197" i="1"/>
  <c r="I197" i="1"/>
  <c r="L171" i="1"/>
  <c r="K171" i="1"/>
  <c r="X136" i="1"/>
  <c r="I136" i="1"/>
  <c r="X192" i="1"/>
  <c r="I192" i="1"/>
  <c r="Y120" i="1"/>
  <c r="AA120" i="1" s="1"/>
  <c r="Q120" i="1" s="1"/>
  <c r="Z120" i="1"/>
  <c r="AB120" i="1" s="1"/>
  <c r="R120" i="1" s="1"/>
  <c r="AJ152" i="1"/>
  <c r="AH152" i="1"/>
  <c r="AF152" i="1"/>
  <c r="AG152" i="1" s="1"/>
  <c r="Y173" i="1"/>
  <c r="AA173" i="1" s="1"/>
  <c r="Q173" i="1" s="1"/>
  <c r="X35" i="1"/>
  <c r="I35" i="1"/>
  <c r="X67" i="1"/>
  <c r="I67" i="1"/>
  <c r="Z83" i="1"/>
  <c r="AB83" i="1" s="1"/>
  <c r="R83" i="1" s="1"/>
  <c r="Z91" i="1"/>
  <c r="AB91" i="1" s="1"/>
  <c r="R91" i="1" s="1"/>
  <c r="Z99" i="1"/>
  <c r="AB99" i="1" s="1"/>
  <c r="R99" i="1" s="1"/>
  <c r="Y99" i="1"/>
  <c r="AA99" i="1" s="1"/>
  <c r="Q99" i="1" s="1"/>
  <c r="AF139" i="1"/>
  <c r="AG139" i="1" s="1"/>
  <c r="AJ139" i="1"/>
  <c r="AH139" i="1"/>
  <c r="I155" i="1"/>
  <c r="X155" i="1"/>
  <c r="Y21" i="1"/>
  <c r="AA21" i="1" s="1"/>
  <c r="Q21" i="1" s="1"/>
  <c r="I69" i="1"/>
  <c r="X69" i="1"/>
  <c r="Y93" i="1"/>
  <c r="AA93" i="1" s="1"/>
  <c r="Q93" i="1" s="1"/>
  <c r="I125" i="1"/>
  <c r="X125" i="1"/>
  <c r="Y149" i="1"/>
  <c r="AA149" i="1" s="1"/>
  <c r="Q149" i="1" s="1"/>
  <c r="Z40" i="1"/>
  <c r="AB40" i="1" s="1"/>
  <c r="R40" i="1" s="1"/>
  <c r="Z19" i="1"/>
  <c r="AB19" i="1" s="1"/>
  <c r="R19" i="1" s="1"/>
  <c r="Y19" i="1"/>
  <c r="AA19" i="1" s="1"/>
  <c r="Q19" i="1" s="1"/>
  <c r="Z147" i="1"/>
  <c r="AB147" i="1" s="1"/>
  <c r="R147" i="1" s="1"/>
  <c r="X213" i="1"/>
  <c r="I213" i="1"/>
  <c r="I104" i="1"/>
  <c r="X104" i="1"/>
  <c r="X160" i="1"/>
  <c r="I160" i="1"/>
  <c r="Z64" i="1"/>
  <c r="AB64" i="1" s="1"/>
  <c r="R64" i="1" s="1"/>
  <c r="Y64" i="1"/>
  <c r="AA64" i="1" s="1"/>
  <c r="Q64" i="1" s="1"/>
  <c r="AJ120" i="1"/>
  <c r="AF120" i="1"/>
  <c r="AG120" i="1" s="1"/>
  <c r="AH120" i="1"/>
  <c r="Z211" i="1"/>
  <c r="AB211" i="1" s="1"/>
  <c r="R211" i="1" s="1"/>
  <c r="Y35" i="1"/>
  <c r="AA35" i="1" s="1"/>
  <c r="Q35" i="1" s="1"/>
  <c r="Z35" i="1"/>
  <c r="AB35" i="1" s="1"/>
  <c r="R35" i="1" s="1"/>
  <c r="Y155" i="1"/>
  <c r="AA155" i="1" s="1"/>
  <c r="Q155" i="1" s="1"/>
  <c r="Y203" i="1"/>
  <c r="AA203" i="1" s="1"/>
  <c r="Q203" i="1" s="1"/>
  <c r="AH29" i="1"/>
  <c r="AJ29" i="1"/>
  <c r="AF29" i="1"/>
  <c r="AG29" i="1" s="1"/>
  <c r="Z37" i="1"/>
  <c r="AB37" i="1" s="1"/>
  <c r="R37" i="1" s="1"/>
  <c r="Y37" i="1"/>
  <c r="AA37" i="1" s="1"/>
  <c r="Q37" i="1" s="1"/>
  <c r="Y53" i="1"/>
  <c r="AA53" i="1" s="1"/>
  <c r="Q53" i="1" s="1"/>
  <c r="Z85" i="1"/>
  <c r="AB85" i="1" s="1"/>
  <c r="R85" i="1" s="1"/>
  <c r="X109" i="1"/>
  <c r="I109" i="1"/>
  <c r="AJ157" i="1"/>
  <c r="AF157" i="1"/>
  <c r="AG157" i="1" s="1"/>
  <c r="AH157" i="1"/>
  <c r="Y165" i="1"/>
  <c r="AA165" i="1" s="1"/>
  <c r="Q165" i="1" s="1"/>
  <c r="Z165" i="1"/>
  <c r="AB165" i="1" s="1"/>
  <c r="R165" i="1" s="1"/>
  <c r="Z197" i="1"/>
  <c r="AB197" i="1" s="1"/>
  <c r="R197" i="1" s="1"/>
  <c r="Y197" i="1"/>
  <c r="AA197" i="1" s="1"/>
  <c r="Q197" i="1" s="1"/>
  <c r="L187" i="1"/>
  <c r="K187" i="1"/>
  <c r="L21" i="1"/>
  <c r="K21" i="1"/>
  <c r="S84" i="1"/>
  <c r="AL62" i="1" l="1"/>
  <c r="S21" i="1"/>
  <c r="L89" i="1"/>
  <c r="K89" i="1"/>
  <c r="L153" i="1"/>
  <c r="K153" i="1"/>
  <c r="AK143" i="1"/>
  <c r="L41" i="1"/>
  <c r="K41" i="1"/>
  <c r="L33" i="1"/>
  <c r="K33" i="1"/>
  <c r="M84" i="1"/>
  <c r="M44" i="1"/>
  <c r="M104" i="1"/>
  <c r="M68" i="1"/>
  <c r="M85" i="1"/>
  <c r="M101" i="1"/>
  <c r="AL65" i="1"/>
  <c r="AM167" i="1"/>
  <c r="AL199" i="1"/>
  <c r="AL175" i="1"/>
  <c r="AL70" i="1"/>
  <c r="AM50" i="1"/>
  <c r="AI92" i="1"/>
  <c r="AI52" i="1"/>
  <c r="M52" i="1" s="1"/>
  <c r="AI204" i="1"/>
  <c r="AK68" i="1"/>
  <c r="M185" i="1"/>
  <c r="AM154" i="1"/>
  <c r="AL106" i="1"/>
  <c r="AK170" i="1"/>
  <c r="AK110" i="1"/>
  <c r="AM130" i="1"/>
  <c r="AL92" i="1"/>
  <c r="AK72" i="1"/>
  <c r="AK135" i="1"/>
  <c r="AL54" i="1"/>
  <c r="AL156" i="1"/>
  <c r="S101" i="1"/>
  <c r="M147" i="1"/>
  <c r="AM70" i="1"/>
  <c r="AM54" i="1"/>
  <c r="AK202" i="1"/>
  <c r="AM116" i="1"/>
  <c r="AI47" i="1"/>
  <c r="M47" i="1" s="1"/>
  <c r="AL39" i="1"/>
  <c r="AK204" i="1"/>
  <c r="S85" i="1"/>
  <c r="AG148" i="1"/>
  <c r="M148" i="1" s="1"/>
  <c r="AM148" i="1"/>
  <c r="AL148" i="1"/>
  <c r="AK63" i="1"/>
  <c r="AM40" i="1"/>
  <c r="AM68" i="1"/>
  <c r="AK148" i="1"/>
  <c r="S176" i="1"/>
  <c r="I20" i="1"/>
  <c r="X20" i="1"/>
  <c r="AK129" i="1"/>
  <c r="AK111" i="1"/>
  <c r="AL155" i="1"/>
  <c r="AK97" i="1"/>
  <c r="AI154" i="1"/>
  <c r="AK58" i="1"/>
  <c r="AM210" i="1"/>
  <c r="AM198" i="1"/>
  <c r="AI102" i="1"/>
  <c r="AI162" i="1"/>
  <c r="AL116" i="1"/>
  <c r="AL76" i="1"/>
  <c r="AL128" i="1"/>
  <c r="AI15" i="1"/>
  <c r="AL108" i="1"/>
  <c r="AI115" i="1"/>
  <c r="M115" i="1" s="1"/>
  <c r="AL129" i="1"/>
  <c r="AL111" i="1"/>
  <c r="AL170" i="1"/>
  <c r="AM18" i="1"/>
  <c r="AI210" i="1"/>
  <c r="AL102" i="1"/>
  <c r="AK80" i="1"/>
  <c r="AK108" i="1"/>
  <c r="AK52" i="1"/>
  <c r="AI40" i="1"/>
  <c r="AM71" i="1"/>
  <c r="S37" i="1"/>
  <c r="AL68" i="1"/>
  <c r="AL188" i="1"/>
  <c r="AG188" i="1"/>
  <c r="M188" i="1" s="1"/>
  <c r="AK188" i="1"/>
  <c r="AK115" i="1"/>
  <c r="AK207" i="1"/>
  <c r="AL97" i="1"/>
  <c r="AK161" i="1"/>
  <c r="AL143" i="1"/>
  <c r="AI143" i="1"/>
  <c r="M143" i="1" s="1"/>
  <c r="AI138" i="1"/>
  <c r="M138" i="1" s="1"/>
  <c r="AM62" i="1"/>
  <c r="AM106" i="1"/>
  <c r="AM190" i="1"/>
  <c r="AI76" i="1"/>
  <c r="M76" i="1" s="1"/>
  <c r="AL63" i="1"/>
  <c r="S213" i="1"/>
  <c r="AI71" i="1"/>
  <c r="M71" i="1" s="1"/>
  <c r="AG16" i="1"/>
  <c r="AI16" i="1"/>
  <c r="AK16" i="1"/>
  <c r="AK60" i="1"/>
  <c r="M210" i="1"/>
  <c r="AK209" i="1"/>
  <c r="AI121" i="1"/>
  <c r="AM199" i="1"/>
  <c r="AM143" i="1"/>
  <c r="S143" i="1" s="1"/>
  <c r="AL138" i="1"/>
  <c r="AK106" i="1"/>
  <c r="AI126" i="1"/>
  <c r="M126" i="1" s="1"/>
  <c r="AK162" i="1"/>
  <c r="S165" i="1"/>
  <c r="AL48" i="1"/>
  <c r="AI116" i="1"/>
  <c r="M116" i="1" s="1"/>
  <c r="AK79" i="1"/>
  <c r="AI63" i="1"/>
  <c r="M63" i="1" s="1"/>
  <c r="AK136" i="1"/>
  <c r="AL52" i="1"/>
  <c r="AK128" i="1"/>
  <c r="AK71" i="1"/>
  <c r="AL112" i="1"/>
  <c r="AI108" i="1"/>
  <c r="M108" i="1" s="1"/>
  <c r="L184" i="1"/>
  <c r="K184" i="1"/>
  <c r="AG60" i="1"/>
  <c r="AI60" i="1"/>
  <c r="M158" i="1"/>
  <c r="AK29" i="1"/>
  <c r="AL115" i="1"/>
  <c r="AM171" i="1"/>
  <c r="AM89" i="1"/>
  <c r="AM209" i="1"/>
  <c r="AK73" i="1"/>
  <c r="AI17" i="1"/>
  <c r="M17" i="1" s="1"/>
  <c r="AI199" i="1"/>
  <c r="M199" i="1" s="1"/>
  <c r="AK191" i="1"/>
  <c r="AM138" i="1"/>
  <c r="AI62" i="1"/>
  <c r="M62" i="1" s="1"/>
  <c r="AK62" i="1"/>
  <c r="AL154" i="1"/>
  <c r="AI106" i="1"/>
  <c r="M106" i="1" s="1"/>
  <c r="AM126" i="1"/>
  <c r="AK18" i="1"/>
  <c r="AL98" i="1"/>
  <c r="AM122" i="1"/>
  <c r="AK116" i="1"/>
  <c r="AK92" i="1"/>
  <c r="AM92" i="1"/>
  <c r="AK76" i="1"/>
  <c r="AM76" i="1"/>
  <c r="AM63" i="1"/>
  <c r="AM136" i="1"/>
  <c r="AM52" i="1"/>
  <c r="AL40" i="1"/>
  <c r="AL71" i="1"/>
  <c r="AL16" i="1"/>
  <c r="AM108" i="1"/>
  <c r="AM60" i="1"/>
  <c r="L84" i="1"/>
  <c r="K84" i="1"/>
  <c r="L164" i="1"/>
  <c r="K164" i="1"/>
  <c r="L60" i="1"/>
  <c r="K60" i="1"/>
  <c r="AK133" i="1"/>
  <c r="AL133" i="1"/>
  <c r="AG133" i="1"/>
  <c r="AM133" i="1"/>
  <c r="AI133" i="1"/>
  <c r="L180" i="1"/>
  <c r="K180" i="1"/>
  <c r="AG64" i="1"/>
  <c r="AL64" i="1"/>
  <c r="AI32" i="1"/>
  <c r="AL32" i="1"/>
  <c r="AK32" i="1"/>
  <c r="AG32" i="1"/>
  <c r="K183" i="1"/>
  <c r="L183" i="1"/>
  <c r="L55" i="1"/>
  <c r="K55" i="1"/>
  <c r="L161" i="1"/>
  <c r="K161" i="1"/>
  <c r="M154" i="1"/>
  <c r="M162" i="1"/>
  <c r="M165" i="1"/>
  <c r="AI61" i="1"/>
  <c r="M61" i="1" s="1"/>
  <c r="AK57" i="1"/>
  <c r="AI25" i="1"/>
  <c r="AL177" i="1"/>
  <c r="AI193" i="1"/>
  <c r="M193" i="1" s="1"/>
  <c r="AL73" i="1"/>
  <c r="AM17" i="1"/>
  <c r="AM135" i="1"/>
  <c r="AK174" i="1"/>
  <c r="AM58" i="1"/>
  <c r="AL126" i="1"/>
  <c r="AL166" i="1"/>
  <c r="AK70" i="1"/>
  <c r="AI150" i="1"/>
  <c r="M150" i="1" s="1"/>
  <c r="AK130" i="1"/>
  <c r="AK98" i="1"/>
  <c r="AI98" i="1"/>
  <c r="M98" i="1" s="1"/>
  <c r="AK50" i="1"/>
  <c r="AM14" i="1"/>
  <c r="AI48" i="1"/>
  <c r="M48" i="1" s="1"/>
  <c r="L208" i="1"/>
  <c r="K208" i="1"/>
  <c r="AK160" i="1"/>
  <c r="AG160" i="1"/>
  <c r="AM160" i="1"/>
  <c r="AK156" i="1"/>
  <c r="AG156" i="1"/>
  <c r="M156" i="1" s="1"/>
  <c r="L148" i="1"/>
  <c r="K148" i="1"/>
  <c r="AI80" i="1"/>
  <c r="AG80" i="1"/>
  <c r="AM55" i="1"/>
  <c r="AL136" i="1"/>
  <c r="L196" i="1"/>
  <c r="K196" i="1"/>
  <c r="AG192" i="1"/>
  <c r="AK192" i="1"/>
  <c r="AL192" i="1"/>
  <c r="AI192" i="1"/>
  <c r="L116" i="1"/>
  <c r="K116" i="1"/>
  <c r="L76" i="1"/>
  <c r="K76" i="1"/>
  <c r="L79" i="1"/>
  <c r="K79" i="1"/>
  <c r="AM180" i="1"/>
  <c r="AG180" i="1"/>
  <c r="M180" i="1" s="1"/>
  <c r="AI100" i="1"/>
  <c r="M100" i="1" s="1"/>
  <c r="L24" i="1"/>
  <c r="K24" i="1"/>
  <c r="K59" i="1"/>
  <c r="L59" i="1"/>
  <c r="S44" i="1"/>
  <c r="K140" i="1"/>
  <c r="L140" i="1"/>
  <c r="AM64" i="1"/>
  <c r="AM36" i="1"/>
  <c r="AL36" i="1"/>
  <c r="AI36" i="1"/>
  <c r="AK36" i="1"/>
  <c r="AG36" i="1"/>
  <c r="L135" i="1"/>
  <c r="K135" i="1"/>
  <c r="L68" i="1"/>
  <c r="K68" i="1"/>
  <c r="L151" i="1"/>
  <c r="K151" i="1"/>
  <c r="M164" i="1"/>
  <c r="M92" i="1"/>
  <c r="M40" i="1"/>
  <c r="M20" i="1"/>
  <c r="AI56" i="1"/>
  <c r="M56" i="1" s="1"/>
  <c r="AL107" i="1"/>
  <c r="AL173" i="1"/>
  <c r="AL174" i="1"/>
  <c r="AL30" i="1"/>
  <c r="AI50" i="1"/>
  <c r="M50" i="1" s="1"/>
  <c r="K44" i="1"/>
  <c r="L44" i="1"/>
  <c r="AK48" i="1"/>
  <c r="K199" i="1"/>
  <c r="L199" i="1"/>
  <c r="AL96" i="1"/>
  <c r="AI96" i="1"/>
  <c r="AG96" i="1"/>
  <c r="AM96" i="1"/>
  <c r="AK96" i="1"/>
  <c r="K40" i="1"/>
  <c r="L40" i="1"/>
  <c r="AK47" i="1"/>
  <c r="AK180" i="1"/>
  <c r="AL168" i="1"/>
  <c r="AG168" i="1"/>
  <c r="AK168" i="1"/>
  <c r="AI168" i="1"/>
  <c r="AM168" i="1"/>
  <c r="AL140" i="1"/>
  <c r="AM140" i="1"/>
  <c r="AI140" i="1"/>
  <c r="AG140" i="1"/>
  <c r="AK140" i="1"/>
  <c r="L120" i="1"/>
  <c r="K120" i="1"/>
  <c r="AM100" i="1"/>
  <c r="AL100" i="1"/>
  <c r="K52" i="1"/>
  <c r="L52" i="1"/>
  <c r="AK15" i="1"/>
  <c r="AG15" i="1"/>
  <c r="M15" i="1" s="1"/>
  <c r="AM15" i="1"/>
  <c r="K87" i="1"/>
  <c r="L87" i="1"/>
  <c r="S185" i="1"/>
  <c r="AG200" i="1"/>
  <c r="AL200" i="1"/>
  <c r="AK200" i="1"/>
  <c r="AM200" i="1"/>
  <c r="L188" i="1"/>
  <c r="K188" i="1"/>
  <c r="AM112" i="1"/>
  <c r="AG112" i="1"/>
  <c r="AI64" i="1"/>
  <c r="AK201" i="1"/>
  <c r="AG201" i="1"/>
  <c r="M201" i="1" s="1"/>
  <c r="AM201" i="1"/>
  <c r="AI201" i="1"/>
  <c r="L212" i="1"/>
  <c r="K212" i="1"/>
  <c r="AK55" i="1"/>
  <c r="AG55" i="1"/>
  <c r="M55" i="1" s="1"/>
  <c r="L152" i="1"/>
  <c r="K152" i="1"/>
  <c r="L100" i="1"/>
  <c r="K100" i="1"/>
  <c r="L72" i="1"/>
  <c r="K72" i="1"/>
  <c r="M205" i="1"/>
  <c r="M213" i="1"/>
  <c r="AL67" i="1"/>
  <c r="AM115" i="1"/>
  <c r="AL56" i="1"/>
  <c r="AK155" i="1"/>
  <c r="AL153" i="1"/>
  <c r="AK183" i="1"/>
  <c r="AK119" i="1"/>
  <c r="AI111" i="1"/>
  <c r="M111" i="1" s="1"/>
  <c r="AI73" i="1"/>
  <c r="M73" i="1" s="1"/>
  <c r="AL17" i="1"/>
  <c r="AM175" i="1"/>
  <c r="AL18" i="1"/>
  <c r="AI70" i="1"/>
  <c r="M70" i="1" s="1"/>
  <c r="AL162" i="1"/>
  <c r="AM162" i="1"/>
  <c r="AM98" i="1"/>
  <c r="AK30" i="1"/>
  <c r="AL50" i="1"/>
  <c r="AI54" i="1"/>
  <c r="M54" i="1" s="1"/>
  <c r="AL14" i="1"/>
  <c r="AM48" i="1"/>
  <c r="AI160" i="1"/>
  <c r="AM156" i="1"/>
  <c r="AM80" i="1"/>
  <c r="AG28" i="1"/>
  <c r="AK28" i="1"/>
  <c r="AI28" i="1"/>
  <c r="AM28" i="1"/>
  <c r="L167" i="1"/>
  <c r="K167" i="1"/>
  <c r="AG79" i="1"/>
  <c r="AI79" i="1"/>
  <c r="AM79" i="1"/>
  <c r="S79" i="1" s="1"/>
  <c r="AL55" i="1"/>
  <c r="AI136" i="1"/>
  <c r="M136" i="1" s="1"/>
  <c r="AG208" i="1"/>
  <c r="M208" i="1" s="1"/>
  <c r="AM208" i="1"/>
  <c r="AL208" i="1"/>
  <c r="AK208" i="1"/>
  <c r="L204" i="1"/>
  <c r="K204" i="1"/>
  <c r="AM192" i="1"/>
  <c r="K124" i="1"/>
  <c r="L124" i="1"/>
  <c r="AL47" i="1"/>
  <c r="AK31" i="1"/>
  <c r="AM31" i="1"/>
  <c r="AG31" i="1"/>
  <c r="AI31" i="1"/>
  <c r="S104" i="1"/>
  <c r="AM39" i="1"/>
  <c r="AG39" i="1"/>
  <c r="M39" i="1" s="1"/>
  <c r="S205" i="1"/>
  <c r="AL204" i="1"/>
  <c r="S204" i="1" s="1"/>
  <c r="AG204" i="1"/>
  <c r="AL180" i="1"/>
  <c r="AM128" i="1"/>
  <c r="AG128" i="1"/>
  <c r="M128" i="1" s="1"/>
  <c r="L112" i="1"/>
  <c r="K112" i="1"/>
  <c r="AK100" i="1"/>
  <c r="AI72" i="1"/>
  <c r="AG72" i="1"/>
  <c r="AM72" i="1"/>
  <c r="S72" i="1" s="1"/>
  <c r="AK40" i="1"/>
  <c r="K36" i="1"/>
  <c r="L36" i="1"/>
  <c r="L103" i="1"/>
  <c r="K103" i="1"/>
  <c r="K56" i="1"/>
  <c r="L56" i="1"/>
  <c r="AI200" i="1"/>
  <c r="L132" i="1"/>
  <c r="K132" i="1"/>
  <c r="AI112" i="1"/>
  <c r="K80" i="1"/>
  <c r="L80" i="1"/>
  <c r="AM32" i="1"/>
  <c r="L143" i="1"/>
  <c r="K143" i="1"/>
  <c r="L111" i="1"/>
  <c r="K111" i="1"/>
  <c r="AL201" i="1"/>
  <c r="AI178" i="1"/>
  <c r="AG178" i="1"/>
  <c r="AL94" i="1"/>
  <c r="AG94" i="1"/>
  <c r="L134" i="1"/>
  <c r="K134" i="1"/>
  <c r="AK66" i="1"/>
  <c r="AG66" i="1"/>
  <c r="K34" i="1"/>
  <c r="L34" i="1"/>
  <c r="AG22" i="1"/>
  <c r="AI22" i="1"/>
  <c r="K54" i="1"/>
  <c r="L54" i="1"/>
  <c r="L98" i="1"/>
  <c r="K98" i="1"/>
  <c r="L182" i="1"/>
  <c r="K182" i="1"/>
  <c r="AL74" i="1"/>
  <c r="AG74" i="1"/>
  <c r="AK74" i="1"/>
  <c r="K46" i="1"/>
  <c r="L46" i="1"/>
  <c r="K186" i="1"/>
  <c r="L186" i="1"/>
  <c r="L114" i="1"/>
  <c r="K114" i="1"/>
  <c r="L214" i="1"/>
  <c r="K214" i="1"/>
  <c r="L190" i="1"/>
  <c r="K190" i="1"/>
  <c r="AL118" i="1"/>
  <c r="AG118" i="1"/>
  <c r="AI118" i="1"/>
  <c r="L158" i="1"/>
  <c r="K158" i="1"/>
  <c r="AL82" i="1"/>
  <c r="AG82" i="1"/>
  <c r="AK82" i="1"/>
  <c r="K170" i="1"/>
  <c r="L170" i="1"/>
  <c r="AI120" i="1"/>
  <c r="M120" i="1" s="1"/>
  <c r="AM59" i="1"/>
  <c r="AM67" i="1"/>
  <c r="AL61" i="1"/>
  <c r="AM56" i="1"/>
  <c r="AM137" i="1"/>
  <c r="S158" i="1"/>
  <c r="AM95" i="1"/>
  <c r="AK49" i="1"/>
  <c r="AG114" i="1"/>
  <c r="AK114" i="1"/>
  <c r="AL114" i="1"/>
  <c r="AM78" i="1"/>
  <c r="AG78" i="1"/>
  <c r="M78" i="1" s="1"/>
  <c r="AL178" i="1"/>
  <c r="AL26" i="1"/>
  <c r="AM26" i="1"/>
  <c r="AL66" i="1"/>
  <c r="AM66" i="1"/>
  <c r="AK22" i="1"/>
  <c r="AI198" i="1"/>
  <c r="L150" i="1"/>
  <c r="K150" i="1"/>
  <c r="K78" i="1"/>
  <c r="L78" i="1"/>
  <c r="K130" i="1"/>
  <c r="L130" i="1"/>
  <c r="L82" i="1"/>
  <c r="K82" i="1"/>
  <c r="AL206" i="1"/>
  <c r="AG194" i="1"/>
  <c r="AI194" i="1"/>
  <c r="AL194" i="1"/>
  <c r="AM194" i="1"/>
  <c r="AK194" i="1"/>
  <c r="L74" i="1"/>
  <c r="K74" i="1"/>
  <c r="AL46" i="1"/>
  <c r="AK46" i="1"/>
  <c r="AG46" i="1"/>
  <c r="AI46" i="1"/>
  <c r="AM46" i="1"/>
  <c r="K58" i="1"/>
  <c r="L58" i="1"/>
  <c r="AI74" i="1"/>
  <c r="K138" i="1"/>
  <c r="L138" i="1"/>
  <c r="L202" i="1"/>
  <c r="K202" i="1"/>
  <c r="K154" i="1"/>
  <c r="L154" i="1"/>
  <c r="AK142" i="1"/>
  <c r="AK118" i="1"/>
  <c r="K70" i="1"/>
  <c r="L70" i="1"/>
  <c r="AG110" i="1"/>
  <c r="AI110" i="1"/>
  <c r="AG86" i="1"/>
  <c r="AK86" i="1"/>
  <c r="AL86" i="1"/>
  <c r="AM86" i="1"/>
  <c r="AK34" i="1"/>
  <c r="AG34" i="1"/>
  <c r="AI82" i="1"/>
  <c r="AI190" i="1"/>
  <c r="AG190" i="1"/>
  <c r="AL190" i="1"/>
  <c r="S190" i="1" s="1"/>
  <c r="K194" i="1"/>
  <c r="L194" i="1"/>
  <c r="AG122" i="1"/>
  <c r="AI122" i="1"/>
  <c r="AI157" i="1"/>
  <c r="M157" i="1" s="1"/>
  <c r="AK120" i="1"/>
  <c r="AM125" i="1"/>
  <c r="AK19" i="1"/>
  <c r="AK88" i="1"/>
  <c r="AI67" i="1"/>
  <c r="M67" i="1" s="1"/>
  <c r="AL169" i="1"/>
  <c r="AM153" i="1"/>
  <c r="AI153" i="1"/>
  <c r="M153" i="1" s="1"/>
  <c r="AK137" i="1"/>
  <c r="AI109" i="1"/>
  <c r="M109" i="1" s="1"/>
  <c r="AL183" i="1"/>
  <c r="AL81" i="1"/>
  <c r="AK25" i="1"/>
  <c r="AM119" i="1"/>
  <c r="AL209" i="1"/>
  <c r="AI177" i="1"/>
  <c r="AM129" i="1"/>
  <c r="S129" i="1" s="1"/>
  <c r="S38" i="1"/>
  <c r="AK145" i="1"/>
  <c r="AI41" i="1"/>
  <c r="AI191" i="1"/>
  <c r="M191" i="1" s="1"/>
  <c r="AK175" i="1"/>
  <c r="AL49" i="1"/>
  <c r="AM174" i="1"/>
  <c r="AI114" i="1"/>
  <c r="AL78" i="1"/>
  <c r="AK178" i="1"/>
  <c r="AK154" i="1"/>
  <c r="AM94" i="1"/>
  <c r="AL58" i="1"/>
  <c r="L50" i="1"/>
  <c r="K50" i="1"/>
  <c r="AK26" i="1"/>
  <c r="AM170" i="1"/>
  <c r="AL22" i="1"/>
  <c r="AK198" i="1"/>
  <c r="K126" i="1"/>
  <c r="L126" i="1"/>
  <c r="AK206" i="1"/>
  <c r="AM150" i="1"/>
  <c r="L62" i="1"/>
  <c r="K62" i="1"/>
  <c r="L142" i="1"/>
  <c r="K142" i="1"/>
  <c r="AG90" i="1"/>
  <c r="AL90" i="1"/>
  <c r="AI90" i="1"/>
  <c r="AM90" i="1"/>
  <c r="AK90" i="1"/>
  <c r="AM30" i="1"/>
  <c r="L178" i="1"/>
  <c r="K178" i="1"/>
  <c r="AM142" i="1"/>
  <c r="AM118" i="1"/>
  <c r="AK182" i="1"/>
  <c r="AG182" i="1"/>
  <c r="AI182" i="1"/>
  <c r="K122" i="1"/>
  <c r="L122" i="1"/>
  <c r="K66" i="1"/>
  <c r="L66" i="1"/>
  <c r="AM34" i="1"/>
  <c r="K22" i="1"/>
  <c r="L22" i="1"/>
  <c r="AM82" i="1"/>
  <c r="AL210" i="1"/>
  <c r="L198" i="1"/>
  <c r="K198" i="1"/>
  <c r="K26" i="1"/>
  <c r="L26" i="1"/>
  <c r="K146" i="1"/>
  <c r="L146" i="1"/>
  <c r="M198" i="1"/>
  <c r="AM75" i="1"/>
  <c r="AM35" i="1"/>
  <c r="AI169" i="1"/>
  <c r="M169" i="1" s="1"/>
  <c r="AK153" i="1"/>
  <c r="AM109" i="1"/>
  <c r="AI159" i="1"/>
  <c r="M159" i="1" s="1"/>
  <c r="AM183" i="1"/>
  <c r="AI183" i="1"/>
  <c r="M183" i="1" s="1"/>
  <c r="AK81" i="1"/>
  <c r="AL119" i="1"/>
  <c r="AI209" i="1"/>
  <c r="M209" i="1" s="1"/>
  <c r="AI129" i="1"/>
  <c r="M129" i="1" s="1"/>
  <c r="AK193" i="1"/>
  <c r="AL145" i="1"/>
  <c r="AK17" i="1"/>
  <c r="AM191" i="1"/>
  <c r="S191" i="1" s="1"/>
  <c r="AI175" i="1"/>
  <c r="M175" i="1" s="1"/>
  <c r="K174" i="1"/>
  <c r="L174" i="1"/>
  <c r="AI174" i="1"/>
  <c r="M174" i="1" s="1"/>
  <c r="AK138" i="1"/>
  <c r="AM114" i="1"/>
  <c r="AK78" i="1"/>
  <c r="K42" i="1"/>
  <c r="L42" i="1"/>
  <c r="AM178" i="1"/>
  <c r="L118" i="1"/>
  <c r="K118" i="1"/>
  <c r="AI94" i="1"/>
  <c r="AI58" i="1"/>
  <c r="M58" i="1" s="1"/>
  <c r="AI26" i="1"/>
  <c r="M26" i="1" s="1"/>
  <c r="AI170" i="1"/>
  <c r="M170" i="1" s="1"/>
  <c r="L86" i="1"/>
  <c r="K86" i="1"/>
  <c r="AI66" i="1"/>
  <c r="AM22" i="1"/>
  <c r="L94" i="1"/>
  <c r="K94" i="1"/>
  <c r="K210" i="1"/>
  <c r="L210" i="1"/>
  <c r="AL198" i="1"/>
  <c r="AK186" i="1"/>
  <c r="AG186" i="1"/>
  <c r="AI186" i="1"/>
  <c r="AM186" i="1"/>
  <c r="AK126" i="1"/>
  <c r="AK42" i="1"/>
  <c r="AM42" i="1"/>
  <c r="AI42" i="1"/>
  <c r="AL42" i="1"/>
  <c r="AG42" i="1"/>
  <c r="AI18" i="1"/>
  <c r="M18" i="1" s="1"/>
  <c r="AM214" i="1"/>
  <c r="AL214" i="1"/>
  <c r="AI214" i="1"/>
  <c r="AG214" i="1"/>
  <c r="M214" i="1" s="1"/>
  <c r="AK214" i="1"/>
  <c r="AG166" i="1"/>
  <c r="AM166" i="1"/>
  <c r="AI166" i="1"/>
  <c r="AM206" i="1"/>
  <c r="AI206" i="1"/>
  <c r="M206" i="1" s="1"/>
  <c r="AM146" i="1"/>
  <c r="AK146" i="1"/>
  <c r="AI146" i="1"/>
  <c r="AG146" i="1"/>
  <c r="AL150" i="1"/>
  <c r="AK150" i="1"/>
  <c r="AK102" i="1"/>
  <c r="S102" i="1" s="1"/>
  <c r="AG102" i="1"/>
  <c r="M102" i="1" s="1"/>
  <c r="L30" i="1"/>
  <c r="K30" i="1"/>
  <c r="AL130" i="1"/>
  <c r="AG130" i="1"/>
  <c r="M130" i="1" s="1"/>
  <c r="AI30" i="1"/>
  <c r="M30" i="1" s="1"/>
  <c r="L166" i="1"/>
  <c r="K166" i="1"/>
  <c r="AI142" i="1"/>
  <c r="M142" i="1" s="1"/>
  <c r="AL142" i="1"/>
  <c r="AL182" i="1"/>
  <c r="AL110" i="1"/>
  <c r="S110" i="1" s="1"/>
  <c r="AI86" i="1"/>
  <c r="AI34" i="1"/>
  <c r="AK210" i="1"/>
  <c r="AM202" i="1"/>
  <c r="S202" i="1" s="1"/>
  <c r="AI202" i="1"/>
  <c r="AG202" i="1"/>
  <c r="AK14" i="1"/>
  <c r="S14" i="1" s="1"/>
  <c r="AI14" i="1"/>
  <c r="M14" i="1" s="1"/>
  <c r="I14" i="1"/>
  <c r="X14" i="1"/>
  <c r="AK122" i="1"/>
  <c r="AM74" i="1"/>
  <c r="AI152" i="1"/>
  <c r="AI99" i="1"/>
  <c r="M99" i="1" s="1"/>
  <c r="AI59" i="1"/>
  <c r="M59" i="1" s="1"/>
  <c r="AM189" i="1"/>
  <c r="AM45" i="1"/>
  <c r="AK45" i="1"/>
  <c r="AL45" i="1"/>
  <c r="AI45" i="1"/>
  <c r="AG45" i="1"/>
  <c r="AG127" i="1"/>
  <c r="AL127" i="1"/>
  <c r="AM127" i="1"/>
  <c r="L189" i="1"/>
  <c r="K189" i="1"/>
  <c r="L149" i="1"/>
  <c r="K149" i="1"/>
  <c r="AG113" i="1"/>
  <c r="AL113" i="1"/>
  <c r="AM113" i="1"/>
  <c r="AI113" i="1"/>
  <c r="AL33" i="1"/>
  <c r="AG33" i="1"/>
  <c r="AL35" i="1"/>
  <c r="AM155" i="1"/>
  <c r="AK169" i="1"/>
  <c r="AI137" i="1"/>
  <c r="M137" i="1" s="1"/>
  <c r="AL109" i="1"/>
  <c r="AM207" i="1"/>
  <c r="AK159" i="1"/>
  <c r="AM151" i="1"/>
  <c r="AG151" i="1"/>
  <c r="AK151" i="1"/>
  <c r="AM57" i="1"/>
  <c r="AG105" i="1"/>
  <c r="AK105" i="1"/>
  <c r="AL105" i="1"/>
  <c r="AI105" i="1"/>
  <c r="AM97" i="1"/>
  <c r="L85" i="1"/>
  <c r="K85" i="1"/>
  <c r="AI81" i="1"/>
  <c r="M81" i="1" s="1"/>
  <c r="AM65" i="1"/>
  <c r="AL167" i="1"/>
  <c r="AK127" i="1"/>
  <c r="AL95" i="1"/>
  <c r="AG95" i="1"/>
  <c r="K201" i="1"/>
  <c r="L201" i="1"/>
  <c r="AL193" i="1"/>
  <c r="AM173" i="1"/>
  <c r="AG173" i="1"/>
  <c r="M173" i="1" s="1"/>
  <c r="AI145" i="1"/>
  <c r="M145" i="1" s="1"/>
  <c r="L53" i="1"/>
  <c r="K53" i="1"/>
  <c r="AK41" i="1"/>
  <c r="AG41" i="1"/>
  <c r="AK33" i="1"/>
  <c r="AL135" i="1"/>
  <c r="AM49" i="1"/>
  <c r="AK157" i="1"/>
  <c r="AI131" i="1"/>
  <c r="M131" i="1" s="1"/>
  <c r="AM163" i="1"/>
  <c r="AL207" i="1"/>
  <c r="S207" i="1" s="1"/>
  <c r="AM159" i="1"/>
  <c r="AK89" i="1"/>
  <c r="AG89" i="1"/>
  <c r="M89" i="1" s="1"/>
  <c r="AL57" i="1"/>
  <c r="AG103" i="1"/>
  <c r="AK103" i="1"/>
  <c r="AK65" i="1"/>
  <c r="AI127" i="1"/>
  <c r="AG161" i="1"/>
  <c r="AI161" i="1"/>
  <c r="AK121" i="1"/>
  <c r="AG121" i="1"/>
  <c r="M121" i="1" s="1"/>
  <c r="AI33" i="1"/>
  <c r="AL157" i="1"/>
  <c r="AK139" i="1"/>
  <c r="AL152" i="1"/>
  <c r="AL99" i="1"/>
  <c r="AL75" i="1"/>
  <c r="AL171" i="1"/>
  <c r="AK171" i="1"/>
  <c r="AI155" i="1"/>
  <c r="M155" i="1" s="1"/>
  <c r="S164" i="1"/>
  <c r="AM169" i="1"/>
  <c r="AL137" i="1"/>
  <c r="AK109" i="1"/>
  <c r="AI207" i="1"/>
  <c r="M207" i="1" s="1"/>
  <c r="AL159" i="1"/>
  <c r="AI151" i="1"/>
  <c r="AL89" i="1"/>
  <c r="AI57" i="1"/>
  <c r="M57" i="1" s="1"/>
  <c r="AL103" i="1"/>
  <c r="S134" i="1"/>
  <c r="K185" i="1"/>
  <c r="L185" i="1"/>
  <c r="AM105" i="1"/>
  <c r="AI97" i="1"/>
  <c r="M97" i="1" s="1"/>
  <c r="AM81" i="1"/>
  <c r="AI65" i="1"/>
  <c r="M65" i="1" s="1"/>
  <c r="AM25" i="1"/>
  <c r="AG25" i="1"/>
  <c r="AK167" i="1"/>
  <c r="AI167" i="1"/>
  <c r="M167" i="1" s="1"/>
  <c r="AI119" i="1"/>
  <c r="M119" i="1" s="1"/>
  <c r="AI95" i="1"/>
  <c r="K181" i="1"/>
  <c r="L181" i="1"/>
  <c r="AK177" i="1"/>
  <c r="AG177" i="1"/>
  <c r="AM111" i="1"/>
  <c r="S111" i="1" s="1"/>
  <c r="S20" i="1"/>
  <c r="AM193" i="1"/>
  <c r="AK173" i="1"/>
  <c r="AL161" i="1"/>
  <c r="AM145" i="1"/>
  <c r="S145" i="1" s="1"/>
  <c r="AL121" i="1"/>
  <c r="AK113" i="1"/>
  <c r="AM41" i="1"/>
  <c r="AM33" i="1"/>
  <c r="AK199" i="1"/>
  <c r="AI135" i="1"/>
  <c r="M135" i="1" s="1"/>
  <c r="AI49" i="1"/>
  <c r="M49" i="1" s="1"/>
  <c r="AI103" i="1"/>
  <c r="AL211" i="1"/>
  <c r="AL29" i="1"/>
  <c r="AM139" i="1"/>
  <c r="AI19" i="1"/>
  <c r="M19" i="1" s="1"/>
  <c r="AL19" i="1"/>
  <c r="AM99" i="1"/>
  <c r="AL59" i="1"/>
  <c r="AI75" i="1"/>
  <c r="M75" i="1" s="1"/>
  <c r="K107" i="1"/>
  <c r="L107" i="1"/>
  <c r="AL43" i="1"/>
  <c r="AL195" i="1"/>
  <c r="AK35" i="1"/>
  <c r="AG35" i="1"/>
  <c r="M35" i="1" s="1"/>
  <c r="L163" i="1"/>
  <c r="K163" i="1"/>
  <c r="AM29" i="1"/>
  <c r="AK125" i="1"/>
  <c r="AM19" i="1"/>
  <c r="AM43" i="1"/>
  <c r="AI179" i="1"/>
  <c r="M179" i="1" s="1"/>
  <c r="AK59" i="1"/>
  <c r="AL88" i="1"/>
  <c r="AK93" i="1"/>
  <c r="AK67" i="1"/>
  <c r="AM61" i="1"/>
  <c r="AM195" i="1"/>
  <c r="L139" i="1"/>
  <c r="K139" i="1"/>
  <c r="AK75" i="1"/>
  <c r="AK163" i="1"/>
  <c r="AG163" i="1"/>
  <c r="M163" i="1" s="1"/>
  <c r="AL163" i="1"/>
  <c r="AI171" i="1"/>
  <c r="M171" i="1" s="1"/>
  <c r="AI125" i="1"/>
  <c r="M125" i="1" s="1"/>
  <c r="AI43" i="1"/>
  <c r="M43" i="1" s="1"/>
  <c r="AM179" i="1"/>
  <c r="AM88" i="1"/>
  <c r="AM187" i="1"/>
  <c r="AL27" i="1"/>
  <c r="AK195" i="1"/>
  <c r="L123" i="1"/>
  <c r="K123" i="1"/>
  <c r="AI29" i="1"/>
  <c r="M29" i="1" s="1"/>
  <c r="AM27" i="1"/>
  <c r="AI195" i="1"/>
  <c r="M195" i="1" s="1"/>
  <c r="S147" i="1"/>
  <c r="AL120" i="1"/>
  <c r="AM120" i="1"/>
  <c r="AK179" i="1"/>
  <c r="AI88" i="1"/>
  <c r="M88" i="1" s="1"/>
  <c r="AK27" i="1"/>
  <c r="L213" i="1"/>
  <c r="K213" i="1"/>
  <c r="L131" i="1"/>
  <c r="K131" i="1"/>
  <c r="M152" i="1"/>
  <c r="AL197" i="1"/>
  <c r="L64" i="1"/>
  <c r="K64" i="1"/>
  <c r="AL93" i="1"/>
  <c r="L61" i="1"/>
  <c r="K61" i="1"/>
  <c r="L128" i="1"/>
  <c r="K128" i="1"/>
  <c r="L141" i="1"/>
  <c r="K141" i="1"/>
  <c r="AM131" i="1"/>
  <c r="L203" i="1"/>
  <c r="K203" i="1"/>
  <c r="L91" i="1"/>
  <c r="K91" i="1"/>
  <c r="L99" i="1"/>
  <c r="K99" i="1"/>
  <c r="L93" i="1"/>
  <c r="K93" i="1"/>
  <c r="L147" i="1"/>
  <c r="K147" i="1"/>
  <c r="L75" i="1"/>
  <c r="K75" i="1"/>
  <c r="K155" i="1"/>
  <c r="L155" i="1"/>
  <c r="K67" i="1"/>
  <c r="L67" i="1"/>
  <c r="AM152" i="1"/>
  <c r="L197" i="1"/>
  <c r="K197" i="1"/>
  <c r="AK91" i="1"/>
  <c r="AL189" i="1"/>
  <c r="AI93" i="1"/>
  <c r="M93" i="1" s="1"/>
  <c r="L211" i="1"/>
  <c r="K211" i="1"/>
  <c r="K96" i="1"/>
  <c r="L96" i="1"/>
  <c r="L173" i="1"/>
  <c r="K173" i="1"/>
  <c r="AL187" i="1"/>
  <c r="AK61" i="1"/>
  <c r="AL131" i="1"/>
  <c r="AK56" i="1"/>
  <c r="K160" i="1"/>
  <c r="L160" i="1"/>
  <c r="AM184" i="1"/>
  <c r="K29" i="1"/>
  <c r="L29" i="1"/>
  <c r="AI211" i="1"/>
  <c r="M211" i="1" s="1"/>
  <c r="AK123" i="1"/>
  <c r="AL83" i="1"/>
  <c r="K200" i="1"/>
  <c r="L200" i="1"/>
  <c r="AM91" i="1"/>
  <c r="AK24" i="1"/>
  <c r="AI187" i="1"/>
  <c r="M187" i="1" s="1"/>
  <c r="AK131" i="1"/>
  <c r="AM107" i="1"/>
  <c r="L51" i="1"/>
  <c r="K51" i="1"/>
  <c r="L69" i="1"/>
  <c r="K69" i="1"/>
  <c r="K48" i="1"/>
  <c r="L48" i="1"/>
  <c r="K192" i="1"/>
  <c r="L192" i="1"/>
  <c r="AI139" i="1"/>
  <c r="M139" i="1" s="1"/>
  <c r="L35" i="1"/>
  <c r="K35" i="1"/>
  <c r="AI184" i="1"/>
  <c r="M184" i="1" s="1"/>
  <c r="AI197" i="1"/>
  <c r="M197" i="1" s="1"/>
  <c r="AM211" i="1"/>
  <c r="AL179" i="1"/>
  <c r="AM123" i="1"/>
  <c r="AK99" i="1"/>
  <c r="AI83" i="1"/>
  <c r="M83" i="1" s="1"/>
  <c r="AL91" i="1"/>
  <c r="AI189" i="1"/>
  <c r="M189" i="1" s="1"/>
  <c r="L195" i="1"/>
  <c r="K195" i="1"/>
  <c r="L32" i="1"/>
  <c r="K32" i="1"/>
  <c r="AM24" i="1"/>
  <c r="AK187" i="1"/>
  <c r="L101" i="1"/>
  <c r="K101" i="1"/>
  <c r="AI27" i="1"/>
  <c r="M27" i="1" s="1"/>
  <c r="AK107" i="1"/>
  <c r="AK152" i="1"/>
  <c r="L136" i="1"/>
  <c r="K136" i="1"/>
  <c r="L104" i="1"/>
  <c r="K104" i="1"/>
  <c r="L125" i="1"/>
  <c r="K125" i="1"/>
  <c r="L165" i="1"/>
  <c r="K165" i="1"/>
  <c r="AM157" i="1"/>
  <c r="L109" i="1"/>
  <c r="K109" i="1"/>
  <c r="AL139" i="1"/>
  <c r="AL125" i="1"/>
  <c r="L37" i="1"/>
  <c r="K37" i="1"/>
  <c r="AK184" i="1"/>
  <c r="L168" i="1"/>
  <c r="K168" i="1"/>
  <c r="AK43" i="1"/>
  <c r="AM197" i="1"/>
  <c r="AK211" i="1"/>
  <c r="AI123" i="1"/>
  <c r="M123" i="1" s="1"/>
  <c r="AK83" i="1"/>
  <c r="L144" i="1"/>
  <c r="K144" i="1"/>
  <c r="AI91" i="1"/>
  <c r="M91" i="1" s="1"/>
  <c r="AK189" i="1"/>
  <c r="L45" i="1"/>
  <c r="K45" i="1"/>
  <c r="AI24" i="1"/>
  <c r="M24" i="1" s="1"/>
  <c r="L133" i="1"/>
  <c r="K133" i="1"/>
  <c r="L157" i="1"/>
  <c r="K157" i="1"/>
  <c r="K205" i="1"/>
  <c r="L205" i="1"/>
  <c r="AI107" i="1"/>
  <c r="M107" i="1" s="1"/>
  <c r="L77" i="1"/>
  <c r="K77" i="1"/>
  <c r="AL184" i="1"/>
  <c r="AK197" i="1"/>
  <c r="AL123" i="1"/>
  <c r="AM83" i="1"/>
  <c r="AM93" i="1"/>
  <c r="AL24" i="1"/>
  <c r="S152" i="1" l="1"/>
  <c r="M122" i="1"/>
  <c r="S130" i="1"/>
  <c r="M96" i="1"/>
  <c r="S92" i="1"/>
  <c r="S63" i="1"/>
  <c r="S62" i="1"/>
  <c r="S68" i="1"/>
  <c r="S54" i="1"/>
  <c r="M202" i="1"/>
  <c r="S71" i="1"/>
  <c r="S209" i="1"/>
  <c r="M204" i="1"/>
  <c r="S98" i="1"/>
  <c r="S116" i="1"/>
  <c r="S153" i="1"/>
  <c r="M127" i="1"/>
  <c r="M94" i="1"/>
  <c r="S58" i="1"/>
  <c r="M190" i="1"/>
  <c r="M80" i="1"/>
  <c r="S73" i="1"/>
  <c r="S115" i="1"/>
  <c r="S106" i="1"/>
  <c r="S161" i="1"/>
  <c r="S97" i="1"/>
  <c r="M161" i="1"/>
  <c r="S214" i="1"/>
  <c r="S39" i="1"/>
  <c r="S18" i="1"/>
  <c r="S155" i="1"/>
  <c r="S99" i="1"/>
  <c r="M25" i="1"/>
  <c r="S95" i="1"/>
  <c r="S210" i="1"/>
  <c r="M28" i="1"/>
  <c r="S136" i="1"/>
  <c r="S16" i="1"/>
  <c r="M194" i="1"/>
  <c r="S108" i="1"/>
  <c r="S80" i="1"/>
  <c r="M178" i="1"/>
  <c r="S128" i="1"/>
  <c r="M140" i="1"/>
  <c r="S160" i="1"/>
  <c r="S70" i="1"/>
  <c r="S148" i="1"/>
  <c r="K20" i="1"/>
  <c r="L20" i="1"/>
  <c r="S31" i="1"/>
  <c r="M79" i="1"/>
  <c r="M192" i="1"/>
  <c r="S52" i="1"/>
  <c r="S171" i="1"/>
  <c r="S166" i="1"/>
  <c r="M66" i="1"/>
  <c r="S170" i="1"/>
  <c r="M74" i="1"/>
  <c r="S49" i="1"/>
  <c r="S40" i="1"/>
  <c r="S100" i="1"/>
  <c r="S28" i="1"/>
  <c r="M168" i="1"/>
  <c r="M133" i="1"/>
  <c r="M60" i="1"/>
  <c r="M112" i="1"/>
  <c r="S182" i="1"/>
  <c r="M22" i="1"/>
  <c r="S76" i="1"/>
  <c r="S35" i="1"/>
  <c r="S199" i="1"/>
  <c r="S177" i="1"/>
  <c r="S93" i="1"/>
  <c r="S61" i="1"/>
  <c r="S27" i="1"/>
  <c r="S126" i="1"/>
  <c r="S94" i="1"/>
  <c r="S15" i="1"/>
  <c r="M16" i="1"/>
  <c r="S188" i="1"/>
  <c r="S179" i="1"/>
  <c r="S56" i="1"/>
  <c r="S26" i="1"/>
  <c r="S175" i="1"/>
  <c r="M118" i="1"/>
  <c r="M31" i="1"/>
  <c r="S162" i="1"/>
  <c r="S183" i="1"/>
  <c r="M64" i="1"/>
  <c r="M200" i="1"/>
  <c r="M160" i="1"/>
  <c r="S55" i="1"/>
  <c r="S78" i="1"/>
  <c r="S189" i="1"/>
  <c r="S43" i="1"/>
  <c r="S75" i="1"/>
  <c r="S59" i="1"/>
  <c r="S173" i="1"/>
  <c r="M177" i="1"/>
  <c r="S81" i="1"/>
  <c r="S135" i="1"/>
  <c r="M86" i="1"/>
  <c r="S119" i="1"/>
  <c r="S34" i="1"/>
  <c r="S30" i="1"/>
  <c r="S154" i="1"/>
  <c r="M72" i="1"/>
  <c r="S140" i="1"/>
  <c r="M32" i="1"/>
  <c r="S131" i="1"/>
  <c r="M105" i="1"/>
  <c r="S122" i="1"/>
  <c r="S138" i="1"/>
  <c r="M90" i="1"/>
  <c r="S174" i="1"/>
  <c r="S112" i="1"/>
  <c r="S168" i="1"/>
  <c r="M36" i="1"/>
  <c r="S60" i="1"/>
  <c r="S180" i="1"/>
  <c r="S67" i="1"/>
  <c r="S113" i="1"/>
  <c r="S89" i="1"/>
  <c r="S65" i="1"/>
  <c r="M41" i="1"/>
  <c r="M113" i="1"/>
  <c r="S142" i="1"/>
  <c r="M42" i="1"/>
  <c r="M186" i="1"/>
  <c r="S17" i="1"/>
  <c r="M182" i="1"/>
  <c r="M82" i="1"/>
  <c r="S86" i="1"/>
  <c r="M110" i="1"/>
  <c r="M46" i="1"/>
  <c r="S201" i="1"/>
  <c r="S47" i="1"/>
  <c r="S96" i="1"/>
  <c r="S48" i="1"/>
  <c r="S64" i="1"/>
  <c r="M103" i="1"/>
  <c r="S137" i="1"/>
  <c r="M33" i="1"/>
  <c r="M146" i="1"/>
  <c r="M166" i="1"/>
  <c r="S42" i="1"/>
  <c r="M34" i="1"/>
  <c r="S200" i="1"/>
  <c r="S36" i="1"/>
  <c r="S192" i="1"/>
  <c r="S32" i="1"/>
  <c r="S133" i="1"/>
  <c r="S25" i="1"/>
  <c r="S159" i="1"/>
  <c r="S208" i="1"/>
  <c r="S156" i="1"/>
  <c r="S50" i="1"/>
  <c r="S88" i="1"/>
  <c r="S186" i="1"/>
  <c r="S90" i="1"/>
  <c r="S118" i="1"/>
  <c r="S82" i="1"/>
  <c r="S66" i="1"/>
  <c r="S41" i="1"/>
  <c r="M151" i="1"/>
  <c r="S109" i="1"/>
  <c r="S206" i="1"/>
  <c r="S198" i="1"/>
  <c r="S29" i="1"/>
  <c r="M95" i="1"/>
  <c r="M45" i="1"/>
  <c r="L14" i="1"/>
  <c r="K14" i="1"/>
  <c r="S150" i="1"/>
  <c r="S146" i="1"/>
  <c r="S22" i="1"/>
  <c r="S178" i="1"/>
  <c r="S46" i="1"/>
  <c r="S194" i="1"/>
  <c r="S114" i="1"/>
  <c r="S74" i="1"/>
  <c r="M114" i="1"/>
  <c r="S103" i="1"/>
  <c r="S105" i="1"/>
  <c r="S139" i="1"/>
  <c r="S121" i="1"/>
  <c r="S33" i="1"/>
  <c r="S193" i="1"/>
  <c r="S57" i="1"/>
  <c r="S157" i="1"/>
  <c r="S19" i="1"/>
  <c r="S167" i="1"/>
  <c r="S120" i="1"/>
  <c r="S127" i="1"/>
  <c r="S151" i="1"/>
  <c r="S169" i="1"/>
  <c r="S45" i="1"/>
  <c r="S195" i="1"/>
  <c r="S83" i="1"/>
  <c r="S184" i="1"/>
  <c r="S163" i="1"/>
  <c r="S125" i="1"/>
  <c r="S197" i="1"/>
  <c r="S24" i="1"/>
  <c r="S123" i="1"/>
  <c r="S211" i="1"/>
  <c r="S187" i="1"/>
  <c r="S107" i="1"/>
  <c r="S91" i="1"/>
  <c r="H20" i="1" l="1"/>
  <c r="H14" i="1"/>
  <c r="J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Wai Kit FUNG</author>
    <author>FUNG Wai Kit Tony</author>
  </authors>
  <commentList>
    <comment ref="E4" authorId="0" shapeId="0" xr:uid="{F33E8133-BC4B-4609-8C35-289ADFCCDB75}">
      <text>
        <r>
          <rPr>
            <b/>
            <sz val="9"/>
            <color indexed="81"/>
            <rFont val="Tahoma"/>
            <family val="2"/>
          </rPr>
          <t>Tony Wai Kit FUNG:</t>
        </r>
        <r>
          <rPr>
            <sz val="9"/>
            <color indexed="81"/>
            <rFont val="Tahoma"/>
            <family val="2"/>
          </rPr>
          <t xml:space="preserve">
A fallback if the option control fails to render on client machine.</t>
        </r>
      </text>
    </comment>
    <comment ref="G13" authorId="1" shapeId="0" xr:uid="{BE58905B-1C8D-4639-BC0E-A74297AA748B}">
      <text>
        <r>
          <rPr>
            <b/>
            <sz val="9"/>
            <color indexed="81"/>
            <rFont val="Tahoma"/>
            <family val="2"/>
          </rPr>
          <t>HKVU:</t>
        </r>
        <r>
          <rPr>
            <sz val="9"/>
            <color indexed="81"/>
            <rFont val="Tahoma"/>
            <family val="2"/>
          </rPr>
          <t xml:space="preserve">
The sequence number of submission of this form.
It helps us to easily identity entries in the most recent submission for further processing.</t>
        </r>
      </text>
    </comment>
  </commentList>
</comments>
</file>

<file path=xl/sharedStrings.xml><?xml version="1.0" encoding="utf-8"?>
<sst xmlns="http://schemas.openxmlformats.org/spreadsheetml/2006/main" count="65" uniqueCount="65">
  <si>
    <t>https://hkvu.hk/e-steam/</t>
  </si>
  <si>
    <t>Email: hkvu@ust.hk</t>
  </si>
  <si>
    <t>*School Name:</t>
  </si>
  <si>
    <t>grade char</t>
  </si>
  <si>
    <t>*School Type:</t>
  </si>
  <si>
    <t>option</t>
  </si>
  <si>
    <t>Teachers</t>
  </si>
  <si>
    <t>Name</t>
  </si>
  <si>
    <t>Email Address</t>
  </si>
  <si>
    <t>Contact Number</t>
  </si>
  <si>
    <r>
      <rPr>
        <b/>
        <sz val="10"/>
        <color theme="1"/>
        <rFont val="Calibri"/>
        <family val="2"/>
        <scheme val="minor"/>
      </rPr>
      <t>Note on Submission Batch#:</t>
    </r>
    <r>
      <rPr>
        <sz val="10"/>
        <color theme="1"/>
        <rFont val="Calibri"/>
        <family val="2"/>
        <scheme val="minor"/>
      </rPr>
      <t xml:space="preserve">
Put 1 for all entries when you submit this nomination the 1st time. For entries added/updated in the 2nd submission, put 2 for those entries to 2, and so on.</t>
    </r>
  </si>
  <si>
    <t>submission max</t>
  </si>
  <si>
    <r>
      <t xml:space="preserve">Teacher 1 </t>
    </r>
    <r>
      <rPr>
        <b/>
        <sz val="11"/>
        <color rgb="FF00B050"/>
        <rFont val="Calibri"/>
        <family val="2"/>
        <scheme val="minor"/>
      </rPr>
      <t>(Primary Contact)</t>
    </r>
  </si>
  <si>
    <t>record in current submission</t>
  </si>
  <si>
    <t>Teacher 2</t>
  </si>
  <si>
    <t>reocrd total</t>
  </si>
  <si>
    <t>Note:</t>
  </si>
  <si>
    <t>Fill in all information in English and verify the simple field checking for each entries before submission. This file is for both nomination and info update.</t>
  </si>
  <si>
    <t>Please send the filled nomination form to [hkvu@ust.hk] with the subject "e-STEAM@Home Nomination" or click this link.</t>
  </si>
  <si>
    <t>No.</t>
  </si>
  <si>
    <r>
      <t xml:space="preserve">Family Name 
</t>
    </r>
    <r>
      <rPr>
        <sz val="10"/>
        <color theme="8" tint="-0.499984740745262"/>
        <rFont val="Calibri"/>
        <family val="2"/>
        <scheme val="minor"/>
      </rPr>
      <t>(As printed in the HKID)</t>
    </r>
  </si>
  <si>
    <r>
      <t xml:space="preserve">Given Name 
</t>
    </r>
    <r>
      <rPr>
        <sz val="10"/>
        <color theme="8" tint="-0.499984740745262"/>
        <rFont val="Calibri"/>
        <family val="2"/>
        <scheme val="minor"/>
      </rPr>
      <t>(As printed in the HKID)</t>
    </r>
  </si>
  <si>
    <r>
      <t xml:space="preserve">Active Email Address
</t>
    </r>
    <r>
      <rPr>
        <sz val="10"/>
        <color theme="8" tint="-0.499984740745262"/>
        <rFont val="Calibri"/>
        <family val="2"/>
        <scheme val="minor"/>
      </rPr>
      <t>(for login name and communication)</t>
    </r>
  </si>
  <si>
    <t>Class</t>
  </si>
  <si>
    <r>
      <t xml:space="preserve">Form
</t>
    </r>
    <r>
      <rPr>
        <sz val="10"/>
        <color theme="8" tint="-0.499984740745262"/>
        <rFont val="Calibri"/>
        <family val="2"/>
        <scheme val="minor"/>
      </rPr>
      <t>(P1-P6, S1-S6)</t>
    </r>
  </si>
  <si>
    <t>Submission Batch#</t>
  </si>
  <si>
    <t>Simple Field Checking</t>
  </si>
  <si>
    <r>
      <t xml:space="preserve">Full Name
</t>
    </r>
    <r>
      <rPr>
        <b/>
        <sz val="10"/>
        <color theme="0" tint="-0.34998626667073579"/>
        <rFont val="Calibri"/>
        <family val="2"/>
        <scheme val="minor"/>
      </rPr>
      <t>(to be printed on certificates)</t>
    </r>
  </si>
  <si>
    <t>exists</t>
  </si>
  <si>
    <t>error 
family name</t>
  </si>
  <si>
    <t>error 
given name</t>
  </si>
  <si>
    <t>error 
email</t>
  </si>
  <si>
    <t>error 
class</t>
  </si>
  <si>
    <t>error 
form</t>
  </si>
  <si>
    <t>error 
submission</t>
  </si>
  <si>
    <t>warn family name</t>
  </si>
  <si>
    <t>warn given name</t>
  </si>
  <si>
    <t>warn email</t>
  </si>
  <si>
    <t>normalized family name</t>
  </si>
  <si>
    <t>normalized given name</t>
  </si>
  <si>
    <t>normalized full name</t>
  </si>
  <si>
    <t>normalized email</t>
  </si>
  <si>
    <t>blank full name</t>
  </si>
  <si>
    <t>gname in fname</t>
  </si>
  <si>
    <t>fname in gname</t>
  </si>
  <si>
    <t>gname in fname tail</t>
  </si>
  <si>
    <t>fname in gname head</t>
  </si>
  <si>
    <t>year in prefix</t>
  </si>
  <si>
    <t>year in suffix</t>
  </si>
  <si>
    <t>grade string</t>
  </si>
  <si>
    <t>at post in email</t>
  </si>
  <si>
    <t>email has many at</t>
  </si>
  <si>
    <t>email has space</t>
  </si>
  <si>
    <t>invalid email domain</t>
  </si>
  <si>
    <t>email duplicated</t>
  </si>
  <si>
    <t>email has mial.</t>
  </si>
  <si>
    <t>email has mil.</t>
  </si>
  <si>
    <t>email has mal.</t>
  </si>
  <si>
    <t>SAMPLE</t>
  </si>
  <si>
    <t>CHAN</t>
  </si>
  <si>
    <t>Tai Man</t>
  </si>
  <si>
    <t>chan.tai.man.1996@demo-student.org</t>
  </si>
  <si>
    <t>5D</t>
  </si>
  <si>
    <t>Internal use</t>
  </si>
  <si>
    <t>Student Information Sheet for e-STEAM@Home Award Scheme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</si>
</sst>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Segoe UI Black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3F3F3F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2F2F2"/>
        <bgColor rgb="FFF2F2F2"/>
      </patternFill>
    </fill>
  </fills>
  <borders count="33">
    <border>
      <left/>
      <right/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1" tint="4.9989318521683403E-2"/>
      </left>
      <right style="thin">
        <color theme="7" tint="-0.24994659260841701"/>
      </right>
      <top/>
      <bottom style="medium">
        <color theme="1" tint="4.9989318521683403E-2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1" tint="4.9989318521683403E-2"/>
      </bottom>
      <diagonal/>
    </border>
    <border>
      <left style="thin">
        <color theme="7" tint="-0.24994659260841701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7" tint="-0.24994659260841701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7" tint="-0.24994659260841701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7" fillId="10" borderId="26" applyNumberFormat="0" applyFont="0" applyAlignment="0" applyProtection="0"/>
    <xf numFmtId="0" fontId="23" fillId="9" borderId="30" applyNumberFormat="0" applyAlignment="0" applyProtection="0"/>
    <xf numFmtId="0" fontId="28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5" fillId="3" borderId="0" xfId="0" applyFont="1" applyFill="1"/>
    <xf numFmtId="0" fontId="1" fillId="3" borderId="0" xfId="0" applyFont="1" applyFill="1"/>
    <xf numFmtId="0" fontId="2" fillId="0" borderId="0" xfId="0" applyFont="1" applyAlignment="1">
      <alignment horizontal="right" vertical="top"/>
    </xf>
    <xf numFmtId="0" fontId="2" fillId="0" borderId="0" xfId="0" applyFont="1"/>
    <xf numFmtId="0" fontId="4" fillId="3" borderId="1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8" fillId="4" borderId="8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5" borderId="13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6" fillId="0" borderId="19" xfId="0" applyFont="1" applyBorder="1" applyAlignment="1">
      <alignment horizontal="left" vertical="top"/>
    </xf>
    <xf numFmtId="0" fontId="4" fillId="2" borderId="20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shrinkToFit="1"/>
    </xf>
    <xf numFmtId="0" fontId="9" fillId="7" borderId="11" xfId="0" applyFont="1" applyFill="1" applyBorder="1" applyAlignment="1">
      <alignment horizontal="center" shrinkToFit="1"/>
    </xf>
    <xf numFmtId="49" fontId="9" fillId="7" borderId="11" xfId="0" applyNumberFormat="1" applyFont="1" applyFill="1" applyBorder="1" applyAlignment="1">
      <alignment horizontal="center" shrinkToFit="1"/>
    </xf>
    <xf numFmtId="0" fontId="16" fillId="0" borderId="0" xfId="0" applyFont="1"/>
    <xf numFmtId="49" fontId="11" fillId="0" borderId="9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1" fillId="8" borderId="0" xfId="0" applyFont="1" applyFill="1" applyAlignment="1">
      <alignment horizontal="center" vertical="top" wrapText="1"/>
    </xf>
    <xf numFmtId="0" fontId="23" fillId="9" borderId="30" xfId="2" applyAlignment="1">
      <alignment horizontal="right"/>
    </xf>
    <xf numFmtId="0" fontId="23" fillId="9" borderId="30" xfId="2"/>
    <xf numFmtId="0" fontId="23" fillId="9" borderId="30" xfId="2" applyNumberFormat="1" applyAlignment="1">
      <alignment wrapText="1"/>
    </xf>
    <xf numFmtId="0" fontId="10" fillId="5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27" fillId="11" borderId="25" xfId="0" applyFont="1" applyFill="1" applyBorder="1" applyAlignment="1">
      <alignment horizontal="center"/>
    </xf>
    <xf numFmtId="0" fontId="22" fillId="0" borderId="22" xfId="0" applyFont="1" applyBorder="1" applyAlignment="1">
      <alignment horizontal="left" vertical="top" shrinkToFit="1"/>
    </xf>
    <xf numFmtId="0" fontId="22" fillId="0" borderId="23" xfId="0" applyFont="1" applyBorder="1" applyAlignment="1">
      <alignment horizontal="left" vertical="top" shrinkToFit="1"/>
    </xf>
    <xf numFmtId="0" fontId="22" fillId="0" borderId="24" xfId="0" applyFont="1" applyBorder="1" applyAlignment="1">
      <alignment horizontal="left" vertical="top" shrinkToFit="1"/>
    </xf>
    <xf numFmtId="0" fontId="19" fillId="6" borderId="16" xfId="0" applyFont="1" applyFill="1" applyBorder="1" applyAlignment="1">
      <alignment horizontal="left" vertical="top" wrapText="1"/>
    </xf>
    <xf numFmtId="0" fontId="19" fillId="6" borderId="17" xfId="0" applyFont="1" applyFill="1" applyBorder="1" applyAlignment="1">
      <alignment horizontal="left" vertical="top" wrapText="1"/>
    </xf>
    <xf numFmtId="0" fontId="19" fillId="6" borderId="18" xfId="0" applyFont="1" applyFill="1" applyBorder="1" applyAlignment="1">
      <alignment horizontal="left" vertical="top" wrapText="1"/>
    </xf>
    <xf numFmtId="0" fontId="28" fillId="6" borderId="16" xfId="3" applyFill="1" applyBorder="1" applyAlignment="1">
      <alignment horizontal="left" vertical="top" wrapText="1"/>
    </xf>
    <xf numFmtId="0" fontId="28" fillId="6" borderId="17" xfId="3" applyFill="1" applyBorder="1" applyAlignment="1">
      <alignment horizontal="left" vertical="top" wrapText="1"/>
    </xf>
    <xf numFmtId="0" fontId="28" fillId="6" borderId="18" xfId="3" applyFill="1" applyBorder="1" applyAlignment="1">
      <alignment horizontal="left" vertical="top" wrapText="1"/>
    </xf>
    <xf numFmtId="0" fontId="18" fillId="10" borderId="27" xfId="1" applyFont="1" applyBorder="1" applyAlignment="1">
      <alignment vertical="top" wrapText="1"/>
    </xf>
    <xf numFmtId="0" fontId="18" fillId="10" borderId="28" xfId="1" applyFont="1" applyBorder="1" applyAlignment="1">
      <alignment vertical="top"/>
    </xf>
    <xf numFmtId="0" fontId="18" fillId="10" borderId="29" xfId="1" applyFont="1" applyBorder="1" applyAlignment="1">
      <alignment vertical="top"/>
    </xf>
    <xf numFmtId="0" fontId="27" fillId="11" borderId="31" xfId="0" applyFont="1" applyFill="1" applyBorder="1" applyAlignment="1">
      <alignment horizontal="center"/>
    </xf>
    <xf numFmtId="0" fontId="27" fillId="11" borderId="32" xfId="0" applyFont="1" applyFill="1" applyBorder="1" applyAlignment="1">
      <alignment horizontal="center"/>
    </xf>
  </cellXfs>
  <cellStyles count="4">
    <cellStyle name="Calculation" xfId="2" builtinId="22"/>
    <cellStyle name="Hyperlink" xfId="3" builtinId="8"/>
    <cellStyle name="Normal" xfId="0" builtinId="0"/>
    <cellStyle name="Note" xfId="1" builtinId="10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9C0006"/>
      </font>
      <fill>
        <patternFill>
          <bgColor rgb="FFFFE9E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theme="7" tint="-0.24994659260841701"/>
        </left>
        <right style="medium">
          <color theme="1" tint="4.9989318521683403E-2"/>
        </right>
        <top style="medium">
          <color theme="1" tint="4.9989318521683403E-2"/>
        </top>
        <bottom style="medium">
          <color theme="1" tint="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theme="7" tint="-0.24994659260841701"/>
        </left>
        <right style="thin">
          <color theme="7" tint="-0.24994659260841701"/>
        </right>
        <top style="medium">
          <color theme="1" tint="4.9989318521683403E-2"/>
        </top>
        <bottom style="medium">
          <color theme="1" tint="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medium">
          <color theme="1" tint="4.9989318521683403E-2"/>
        </left>
        <right style="thin">
          <color theme="7" tint="-0.24994659260841701"/>
        </right>
        <top style="medium">
          <color theme="1" tint="4.9989318521683403E-2"/>
        </top>
        <bottom style="medium">
          <color theme="1" tint="4.9989318521683403E-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border outline="0">
        <left style="thin">
          <color theme="7" tint="-0.24994659260841701"/>
        </left>
        <top style="thin">
          <color theme="7" tint="-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7" tint="-0.24994659260841701"/>
        </left>
        <right style="thin">
          <color theme="7" tint="-0.24994659260841701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theme="1" tint="4.9989318521683403E-2"/>
        </left>
        <right style="medium">
          <color theme="1" tint="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30" formatCode="@"/>
    </dxf>
    <dxf>
      <font>
        <color theme="5" tint="-0.249977111117893"/>
      </font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E9ED"/>
      <color rgb="FFFFE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J$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6319</xdr:rowOff>
    </xdr:from>
    <xdr:to>
      <xdr:col>1</xdr:col>
      <xdr:colOff>1720850</xdr:colOff>
      <xdr:row>1</xdr:row>
      <xdr:rowOff>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2" t="12162" r="5230" b="8109"/>
        <a:stretch/>
      </xdr:blipFill>
      <xdr:spPr bwMode="auto">
        <a:xfrm>
          <a:off x="533399" y="6319"/>
          <a:ext cx="1711326" cy="479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1997714</xdr:colOff>
      <xdr:row>2</xdr:row>
      <xdr:rowOff>277027</xdr:rowOff>
    </xdr:from>
    <xdr:to>
      <xdr:col>2</xdr:col>
      <xdr:colOff>1904021</xdr:colOff>
      <xdr:row>4</xdr:row>
      <xdr:rowOff>13207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521589" y="1000927"/>
          <a:ext cx="1906557" cy="212430"/>
          <a:chOff x="11763181" y="822648"/>
          <a:chExt cx="2049236" cy="215187"/>
        </a:xfrm>
      </xdr:grpSpPr>
      <xdr:sp macro="" textlink="">
        <xdr:nvSpPr>
          <xdr:cNvPr id="1026" name="Option Button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/>
        </xdr:nvSpPr>
        <xdr:spPr bwMode="auto">
          <a:xfrm>
            <a:off x="11763181" y="822648"/>
            <a:ext cx="1019175" cy="2136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Primary School</a:t>
            </a:r>
          </a:p>
        </xdr:txBody>
      </xdr:sp>
      <xdr:sp macro="" textlink="">
        <xdr:nvSpPr>
          <xdr:cNvPr id="1027" name="Option Button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/>
        </xdr:nvSpPr>
        <xdr:spPr bwMode="auto">
          <a:xfrm>
            <a:off x="12790520" y="822648"/>
            <a:ext cx="1021897" cy="21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Secondary School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230325</xdr:colOff>
          <xdr:row>2</xdr:row>
          <xdr:rowOff>213346</xdr:rowOff>
        </xdr:from>
        <xdr:to>
          <xdr:col>3</xdr:col>
          <xdr:colOff>470600</xdr:colOff>
          <xdr:row>4</xdr:row>
          <xdr:rowOff>48130</xdr:rowOff>
        </xdr:to>
        <xdr:grpSp>
          <xdr:nvGrpSpPr>
            <xdr:cNvPr id="1244" name="Group 2">
              <a:extLs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73500" y="984871"/>
              <a:ext cx="2126225" cy="263409"/>
              <a:chOff x="117631" y="8226"/>
              <a:chExt cx="20493" cy="2152"/>
            </a:xfrm>
          </xdr:grpSpPr>
          <xdr:sp macro="" textlink="">
            <xdr:nvSpPr>
              <xdr:cNvPr id="2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117631" y="8226"/>
                <a:ext cx="10192" cy="21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HK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Primary School</a:t>
                </a:r>
              </a:p>
            </xdr:txBody>
          </xdr:sp>
          <xdr:sp macro="" textlink="">
            <xdr:nvSpPr>
              <xdr:cNvPr id="4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127905" y="8226"/>
                <a:ext cx="10219" cy="21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HK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Secondary School</a:t>
                </a:r>
              </a:p>
            </xdr:txBody>
          </xdr:sp>
        </xdr:grp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udentTable" displayName="StudentTable" ref="A13:AM214" totalsRowShown="0" headerRowDxfId="54">
  <tableColumns count="39">
    <tableColumn id="1" xr3:uid="{00000000-0010-0000-0000-000001000000}" name="No." dataDxfId="53"/>
    <tableColumn id="2" xr3:uid="{00000000-0010-0000-0000-000002000000}" name="Family Name _x000a_(As printed in the HKID)" dataDxfId="52"/>
    <tableColumn id="3" xr3:uid="{00000000-0010-0000-0000-000003000000}" name="Given Name _x000a_(As printed in the HKID)" dataDxfId="51"/>
    <tableColumn id="4" xr3:uid="{00000000-0010-0000-0000-000004000000}" name="Active Email Address_x000a_(for login name and communication)" dataDxfId="50"/>
    <tableColumn id="5" xr3:uid="{00000000-0010-0000-0000-000005000000}" name="Class" dataDxfId="49"/>
    <tableColumn id="7" xr3:uid="{C5880A65-046E-4FFD-BAE2-49F16F7EC946}" name="Form_x000a_(P1-P6, S1-S6)" dataDxfId="48">
      <calculatedColumnFormula>StudentTable[[#This Row],[grade string]]</calculatedColumnFormula>
    </tableColumn>
    <tableColumn id="8" xr3:uid="{C58E3ED2-02C7-440A-A2F2-22BDA7CE88E3}" name="Submission Batch#" dataDxfId="47"/>
    <tableColumn id="6" xr3:uid="{00000000-0010-0000-0000-000006000000}" name="Simple Field Checking" dataDxfId="46">
      <calculatedColumnFormula>IF(StudentTable[[#This Row],[exists]],IF(OR(StudentTable[[#This Row],[error 
family name]:[error 
submission]]),"Failed", IF(OR(StudentTable[[#This Row],[warn family name]:[warn email]]),"Warning","Passed")),"")</calculatedColumnFormula>
    </tableColumn>
    <tableColumn id="40" xr3:uid="{3B750DB6-7475-4A81-8805-CEE452E1697E}" name="Full Name_x000a_(to be printed on certificates)" dataDxfId="45">
      <calculatedColumnFormula>StudentTable[[#This Row],[normalized full name]]</calculatedColumnFormula>
    </tableColumn>
    <tableColumn id="9" xr3:uid="{3D69F74C-FC43-4598-BB8D-AD820FCB21F5}" name="exists" dataDxfId="44">
      <calculatedColumnFormula>NOT(AND(ISBLANK(StudentTable[[#This Row],[Family Name 
(As printed in the HKID)]]),ISBLANK(StudentTable[[#This Row],[Given Name 
(As printed in the HKID)]]), ISBLANK(StudentTable[[#This Row],[Active Email Address
(for login name and communication)]])))</calculatedColumnFormula>
    </tableColumn>
    <tableColumn id="10" xr3:uid="{BB3C24BC-48CD-4E12-8ACE-BB509676FD67}" name="error _x000a_family name" dataDxfId="43">
      <calculatedColumnFormula>AND(StudentTable[[#This Row],[exists]],OR(StudentTable[[#This Row],[blank full name]]))</calculatedColumnFormula>
    </tableColumn>
    <tableColumn id="11" xr3:uid="{3A9D181E-AD21-45F6-B8CD-FAC11056368C}" name="error _x000a_given name" dataDxfId="42">
      <calculatedColumnFormula>AND(StudentTable[[#This Row],[exists]],OR(StudentTable[[#This Row],[blank full name]]))</calculatedColumnFormula>
    </tableColumn>
    <tableColumn id="17" xr3:uid="{A697D99B-A209-452E-9A10-BAB96C58F5B1}" name="error _x000a_email" dataDxfId="41">
      <calculatedColumnFormula>AND(StudentTable[[#This Row],[exists]],OR(ISBLANK(StudentTable[[#This Row],[Active Email Address
(for login name and communication)]]),StudentTable[[#This Row],[email has many at]:[email duplicated]]))</calculatedColumnFormula>
    </tableColumn>
    <tableColumn id="18" xr3:uid="{666F9150-A7F3-4C69-A8FB-513510D272C2}" name="error _x000a_class" dataDxfId="40">
      <calculatedColumnFormula>AND(StudentTable[[#This Row],[exists]],ISBLANK(StudentTable[[#This Row],[Class]]))</calculatedColumnFormula>
    </tableColumn>
    <tableColumn id="16" xr3:uid="{56E2FABC-B76F-433F-BEDC-210B9150F377}" name="error _x000a_form" dataDxfId="39">
      <calculatedColumnFormula>AND(StudentTable[[#This Row],[exists]],ISERROR(_xlfn.XMATCH(StudentTable[[#This Row],[Form
(P1-P6, S1-S6)]],{"P1","P2","P3","P4","P5","P6","S1","S2","S3","S4","S5","S6"})))</calculatedColumnFormula>
    </tableColumn>
    <tableColumn id="15" xr3:uid="{363D0C63-7385-4615-969D-51C9F396E946}" name="error _x000a_submission" dataDxfId="38">
      <calculatedColumnFormula>AND(StudentTable[[#This Row],[exists]],ISBLANK(StudentTable[[#This Row],[Submission Batch'#]]))</calculatedColumnFormula>
    </tableColumn>
    <tableColumn id="33" xr3:uid="{D235383D-1972-4FCA-9CB7-23529C0D30F7}" name="warn family name" dataDxfId="37">
      <calculatedColumnFormula>AND(StudentTable[[#This Row],[exists]],StudentTable[[#This Row],[gname in fname tail]])</calculatedColumnFormula>
    </tableColumn>
    <tableColumn id="22" xr3:uid="{DCEE58B9-B90F-42B1-92F1-B0931D0016D8}" name="warn given name" dataDxfId="36">
      <calculatedColumnFormula>AND(StudentTable[[#This Row],[exists]],StudentTable[[#This Row],[fname in gname head]])</calculatedColumnFormula>
    </tableColumn>
    <tableColumn id="32" xr3:uid="{03E1FFB6-935E-49AD-9FA9-44A0E6CE4ED9}" name="warn email" dataDxfId="35">
      <calculatedColumnFormula>AND(StudentTable[[#This Row],[exists]],OR(StudentTable[[#This Row],[email has mial.]:[email has mal.]]))</calculatedColumnFormula>
    </tableColumn>
    <tableColumn id="37" xr3:uid="{4E8F86D2-B757-4C91-B9EE-31EC175C80DE}" name="normalized family name" dataDxfId="34">
      <calculatedColumnFormula>IF(StudentTable[[#This Row],[exists]],UPPER(TRIM(CLEAN(StudentTable[[#This Row],[Family Name 
(As printed in the HKID)]]))),"")</calculatedColumnFormula>
    </tableColumn>
    <tableColumn id="36" xr3:uid="{09AD5B7D-6845-4126-BF8A-DE16EC61521C}" name="normalized given name" dataDxfId="33">
      <calculatedColumnFormula>IF(StudentTable[[#This Row],[exists]],PROPER(TRIM(CLEAN(StudentTable[[#This Row],[Given Name 
(As printed in the HKID)]]))),"")</calculatedColumnFormula>
    </tableColumn>
    <tableColumn id="35" xr3:uid="{187A3631-0FF7-4A4D-BCA5-EFBE73CAD26E}" name="normalized full name" dataDxfId="32">
      <calculatedColumnFormula>IF(StudentTable[[#This Row],[exists]],TRIM(UPPER(StudentTable[[#This Row],[normalized family name]])&amp;" "&amp;PROPER(StudentTable[[#This Row],[normalized given name]])),"")</calculatedColumnFormula>
    </tableColumn>
    <tableColumn id="34" xr3:uid="{9A7D5A52-8EBA-4BAF-B0E2-11D4C13F6A25}" name="normalized email" dataDxfId="31">
      <calculatedColumnFormula>IF(StudentTable[[#This Row],[exists]],LOWER(TRIM(CLEAN(StudentTable[[#This Row],[Active Email Address
(for login name and communication)]]))),"")</calculatedColumnFormula>
    </tableColumn>
    <tableColumn id="14" xr3:uid="{6D04838A-D1FD-4391-832D-12C492B3938A}" name="blank full name" dataDxfId="30">
      <calculatedColumnFormula>StudentTable[[#This Row],[normalized full name]]=""</calculatedColumnFormula>
    </tableColumn>
    <tableColumn id="21" xr3:uid="{ABA3C3E6-2FA3-4CAD-B5C8-ABD70FA0496D}" name="gname in fname" dataDxfId="29">
      <calculatedColumnFormula>SEARCH(" "&amp;StudentTable[[#This Row],[normalized given name]], StudentTable[[#This Row],[normalized family name]])</calculatedColumnFormula>
    </tableColumn>
    <tableColumn id="20" xr3:uid="{961F0035-B828-4297-B096-C95A5BFBF3B3}" name="fname in gname" dataDxfId="28">
      <calculatedColumnFormula>SEARCH(StudentTable[[#This Row],[normalized family name]]&amp;" ",StudentTable[[#This Row],[normalized given name]])</calculatedColumnFormula>
    </tableColumn>
    <tableColumn id="19" xr3:uid="{9E3C294B-E232-4988-A499-9EFEDDA841D7}" name="gname in fname tail" dataDxfId="27">
      <calculatedColumnFormula>AND(StudentTable[[#This Row],[exists]],IF(ISERROR(StudentTable[[#This Row],[gname in fname]]),FALSE, StudentTable[[#This Row],[gname in fname]]=LEN(StudentTable[[#This Row],[normalized family name]])-LEN(StudentTable[[#This Row],[normalized given name]])))</calculatedColumnFormula>
    </tableColumn>
    <tableColumn id="13" xr3:uid="{0337B1BF-924D-48AE-89EC-10A6230E041A}" name="fname in gname head" dataDxfId="26">
      <calculatedColumnFormula>AND(StudentTable[[#This Row],[exists]],StudentTable[[#This Row],[normalized family name]]&lt;&gt;"",IF(ISERROR(StudentTable[[#This Row],[fname in gname]]),FALSE, StudentTable[[#This Row],[fname in gname]]=1))</calculatedColumnFormula>
    </tableColumn>
    <tableColumn id="26" xr3:uid="{1E55E886-ECAA-4400-8365-9ECBA7A6F3EF}" name="year in prefix" dataDxfId="25">
      <calculatedColumnFormula>VALUE(LEFT(TRIM(CLEAN(StudentTable[[#This Row],[Class]])),1))</calculatedColumnFormula>
    </tableColumn>
    <tableColumn id="25" xr3:uid="{D379FDC5-180E-4727-A7DC-41337E6C9603}" name="year in suffix" dataDxfId="24">
      <calculatedColumnFormula>VALUE(RIGHT(TRIM(CLEAN(StudentTable[[#This Row],[Class]])),1))</calculatedColumnFormula>
    </tableColumn>
    <tableColumn id="24" xr3:uid="{8E8BEA46-0CA0-41EE-A204-4D87487C416D}" name="grade string" dataDxfId="23">
      <calculatedColumnFormula>IF(StudentTable[[#This Row],[exists]],$J$3&amp;IF(ISNUMBER(StudentTable[[#This Row],[year in prefix]]),StudentTable[[#This Row],[year in prefix]],IF(ISNUMBER(StudentTable[[#This Row],[year in suffix]]),StudentTable[[#This Row],[year in suffix]],"?")),"")</calculatedColumnFormula>
    </tableColumn>
    <tableColumn id="28" xr3:uid="{84B1DE51-4B37-4C3A-88D1-03824D6C7817}" name="at post in email" dataDxfId="22">
      <calculatedColumnFormula>FIND("@",StudentTable[[#This Row],[normalized email]])</calculatedColumnFormula>
    </tableColumn>
    <tableColumn id="27" xr3:uid="{FED8FD07-2857-4F41-ADAD-359082658B57}" name="email has many at" dataDxfId="21">
      <calculatedColumnFormula>AND(StudentTable[[#This Row],[exists]],ISNUMBER(IF(ISNUMBER(StudentTable[[#This Row],[at post in email]]),FIND("@",StudentTable[[#This Row],[normalized email]],StudentTable[[#This Row],[at post in email]]+1),StudentTable[[#This Row],[at post in email]])))</calculatedColumnFormula>
    </tableColumn>
    <tableColumn id="23" xr3:uid="{2BFBEC61-EF5F-41A1-8783-46AD9CCCA4DF}" name="email has space" dataDxfId="20">
      <calculatedColumnFormula>AND(StudentTable[[#This Row],[exists]],ISNUMBER(FIND(" ",StudentTable[[#This Row],[normalized email]])))</calculatedColumnFormula>
    </tableColumn>
    <tableColumn id="38" xr3:uid="{52FA6780-69F3-4A94-BEA5-0E5C64AC17DB}" name="invalid email domain" dataDxfId="19">
      <calculatedColumnFormula>AND(StudentTable[[#This Row],[exists]],ISERROR(FIND(".",RIGHT(StudentTable[[#This Row],[normalized email]],LEN(StudentTable[[#This Row],[normalized email]])-StudentTable[[#This Row],[at post in email]]))))</calculatedColumnFormula>
    </tableColumn>
    <tableColumn id="12" xr3:uid="{47B38CAB-0848-4665-B956-0C06095ACE54}" name="email duplicated" dataDxfId="18">
      <calculatedColumnFormula>AND(StudentTable[[#This Row],[exists]],StudentTable[[#This Row],[normalized email]]&lt;&gt;"",COUNTIF(StudentTable[normalized email],StudentTable[[#This Row],[normalized email]])&gt;1)</calculatedColumnFormula>
    </tableColumn>
    <tableColumn id="31" xr3:uid="{AEE53417-DAFA-470B-924D-E2225A09336B}" name="email has mial." dataDxfId="17">
      <calculatedColumnFormula>AND(StudentTable[[#This Row],[exists]],ISNUMBER(FIND("mial.",StudentTable[[#This Row],[normalized email]],StudentTable[[#This Row],[at post in email]]+1)))</calculatedColumnFormula>
    </tableColumn>
    <tableColumn id="30" xr3:uid="{B77BCBFF-08FB-4FE7-BC3A-C93E6B852ADA}" name="email has mil." dataDxfId="16">
      <calculatedColumnFormula>AND(StudentTable[[#This Row],[exists]],ISNUMBER(FIND("mil.",StudentTable[[#This Row],[normalized email]],StudentTable[[#This Row],[at post in email]]+1)))</calculatedColumnFormula>
    </tableColumn>
    <tableColumn id="29" xr3:uid="{D1776312-693A-4058-963D-2A732B191AB5}" name="email has mal." dataDxfId="15">
      <calculatedColumnFormula>AND(StudentTable[[#This Row],[exists]],ISNUMBER(FIND("mal.",StudentTable[[#This Row],[normalized email]],StudentTable[[#This Row],[at post in email]]+1)))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31C5F3-E410-4D7E-8C65-40FF9F4784BB}" name="TeacherTable" displayName="TeacherTable" ref="B6:E8" totalsRowShown="0" headerRowDxfId="14" tableBorderDxfId="13">
  <autoFilter ref="B6:E8" xr:uid="{4731C5F3-E410-4D7E-8C65-40FF9F4784BB}"/>
  <tableColumns count="4">
    <tableColumn id="1" xr3:uid="{F39B38DE-934C-4789-B2AA-6685A7203323}" name="Teachers" dataDxfId="12"/>
    <tableColumn id="2" xr3:uid="{16784387-1DA8-47F8-8BA1-9643A9E18556}" name="Name" dataDxfId="11"/>
    <tableColumn id="3" xr3:uid="{D18936D4-24B4-4311-A30B-291A57EF35AC}" name="Email Address" dataDxfId="10"/>
    <tableColumn id="4" xr3:uid="{5C4460CA-EF81-4A6C-93B2-A08FC16500FB}" name="Contact Number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hkvu.hk/e-steam/" TargetMode="External"/><Relationship Id="rId1" Type="http://schemas.openxmlformats.org/officeDocument/2006/relationships/hyperlink" Target="mailto:hkvu@ust.hk?subject=e-STEAM@Home%20Nomination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14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19" sqref="E19"/>
    </sheetView>
  </sheetViews>
  <sheetFormatPr defaultRowHeight="15" x14ac:dyDescent="0.25"/>
  <cols>
    <col min="1" max="1" width="7.85546875" customWidth="1"/>
    <col min="2" max="2" width="30.28515625" customWidth="1"/>
    <col min="3" max="3" width="28.28515625" customWidth="1"/>
    <col min="4" max="4" width="34.42578125" customWidth="1"/>
    <col min="5" max="5" width="27" customWidth="1"/>
    <col min="6" max="6" width="12.85546875" customWidth="1"/>
    <col min="7" max="7" width="27" customWidth="1"/>
    <col min="8" max="8" width="14" customWidth="1"/>
    <col min="9" max="9" width="28.5703125" customWidth="1"/>
    <col min="10" max="39" width="0" hidden="1" customWidth="1"/>
  </cols>
  <sheetData>
    <row r="1" spans="1:39" ht="38.65" customHeight="1" x14ac:dyDescent="0.3">
      <c r="C1" s="29" t="s">
        <v>0</v>
      </c>
      <c r="E1" s="29" t="s">
        <v>1</v>
      </c>
    </row>
    <row r="2" spans="1:39" ht="22.5" customHeight="1" thickBot="1" x14ac:dyDescent="0.4">
      <c r="B2" s="3" t="s">
        <v>64</v>
      </c>
      <c r="C2" s="4"/>
      <c r="D2" s="4"/>
      <c r="E2" s="4"/>
      <c r="G2" s="59" t="s">
        <v>63</v>
      </c>
      <c r="H2" s="60"/>
    </row>
    <row r="3" spans="1:39" ht="18" customHeight="1" thickBot="1" x14ac:dyDescent="0.3">
      <c r="B3" s="7" t="s">
        <v>2</v>
      </c>
      <c r="C3" s="47"/>
      <c r="D3" s="48"/>
      <c r="E3" s="49"/>
      <c r="G3" s="46"/>
      <c r="H3" s="46"/>
      <c r="J3" s="40" t="str">
        <f>IF($J$4=1,"P","S")</f>
        <v>S</v>
      </c>
      <c r="K3" t="s">
        <v>3</v>
      </c>
    </row>
    <row r="4" spans="1:39" ht="16.149999999999999" customHeight="1" x14ac:dyDescent="0.25">
      <c r="B4" s="7" t="s">
        <v>4</v>
      </c>
      <c r="C4" s="25"/>
      <c r="D4" s="1"/>
      <c r="J4" s="41">
        <v>2</v>
      </c>
      <c r="K4" t="s">
        <v>5</v>
      </c>
    </row>
    <row r="5" spans="1:39" ht="7.9" customHeight="1" x14ac:dyDescent="0.25">
      <c r="B5" s="2"/>
      <c r="C5" s="1"/>
      <c r="D5" s="1"/>
    </row>
    <row r="6" spans="1:39" ht="18" customHeight="1" thickBot="1" x14ac:dyDescent="0.3">
      <c r="B6" s="22" t="s">
        <v>6</v>
      </c>
      <c r="C6" s="23" t="s">
        <v>7</v>
      </c>
      <c r="D6" s="23" t="s">
        <v>8</v>
      </c>
      <c r="E6" s="23" t="s">
        <v>9</v>
      </c>
      <c r="G6" s="56" t="s">
        <v>10</v>
      </c>
      <c r="J6" s="41">
        <f>MAX(StudentTable[Submission Batch'#])</f>
        <v>1</v>
      </c>
      <c r="K6" t="s">
        <v>11</v>
      </c>
    </row>
    <row r="7" spans="1:39" ht="18" customHeight="1" thickBot="1" x14ac:dyDescent="0.3">
      <c r="B7" s="21" t="s">
        <v>12</v>
      </c>
      <c r="C7" s="11"/>
      <c r="D7" s="12"/>
      <c r="E7" s="13"/>
      <c r="G7" s="57"/>
      <c r="J7" s="42">
        <f ca="1">COUNTIF(OFFSET(StudentTable[Submission Batch'#],1,0,ROWS(StudentTable[Submission Batch'#])-1),J6)</f>
        <v>0</v>
      </c>
      <c r="K7" t="s">
        <v>13</v>
      </c>
    </row>
    <row r="8" spans="1:39" ht="18" customHeight="1" thickBot="1" x14ac:dyDescent="0.3">
      <c r="B8" s="21" t="s">
        <v>14</v>
      </c>
      <c r="C8" s="8"/>
      <c r="D8" s="9"/>
      <c r="E8" s="10"/>
      <c r="G8" s="57"/>
      <c r="J8" s="41">
        <f>COUNTA(StudentTable[Simple Field Checking])-COUNTBLANK(StudentTable[Simple Field Checking])-1</f>
        <v>0</v>
      </c>
      <c r="K8" t="s">
        <v>15</v>
      </c>
    </row>
    <row r="9" spans="1:39" ht="7.9" customHeight="1" thickBot="1" x14ac:dyDescent="0.3">
      <c r="G9" s="57"/>
    </row>
    <row r="10" spans="1:39" ht="15.75" thickBot="1" x14ac:dyDescent="0.3">
      <c r="A10" s="5" t="s">
        <v>16</v>
      </c>
      <c r="B10" s="50" t="s">
        <v>17</v>
      </c>
      <c r="C10" s="51"/>
      <c r="D10" s="51"/>
      <c r="E10" s="52"/>
      <c r="F10" s="24"/>
      <c r="G10" s="57"/>
    </row>
    <row r="11" spans="1:39" ht="15.75" thickBot="1" x14ac:dyDescent="0.3">
      <c r="A11" s="6"/>
      <c r="B11" s="53" t="s">
        <v>18</v>
      </c>
      <c r="C11" s="54"/>
      <c r="D11" s="54"/>
      <c r="E11" s="55"/>
      <c r="F11" s="24"/>
      <c r="G11" s="58"/>
    </row>
    <row r="12" spans="1:39" ht="15.75" thickBot="1" x14ac:dyDescent="0.3"/>
    <row r="13" spans="1:39" ht="30" customHeight="1" x14ac:dyDescent="0.25">
      <c r="A13" s="14" t="s">
        <v>19</v>
      </c>
      <c r="B13" s="15" t="s">
        <v>20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9" t="s">
        <v>26</v>
      </c>
      <c r="I13" s="43" t="s">
        <v>27</v>
      </c>
      <c r="J13" s="39" t="s">
        <v>28</v>
      </c>
      <c r="K13" s="39" t="s">
        <v>29</v>
      </c>
      <c r="L13" s="39" t="s">
        <v>30</v>
      </c>
      <c r="M13" s="39" t="s">
        <v>31</v>
      </c>
      <c r="N13" s="39" t="s">
        <v>32</v>
      </c>
      <c r="O13" s="39" t="s">
        <v>33</v>
      </c>
      <c r="P13" s="39" t="s">
        <v>34</v>
      </c>
      <c r="Q13" s="39" t="s">
        <v>35</v>
      </c>
      <c r="R13" s="39" t="s">
        <v>36</v>
      </c>
      <c r="S13" s="39" t="s">
        <v>37</v>
      </c>
      <c r="T13" s="39" t="s">
        <v>38</v>
      </c>
      <c r="U13" s="39" t="s">
        <v>39</v>
      </c>
      <c r="V13" s="39" t="s">
        <v>40</v>
      </c>
      <c r="W13" s="39" t="s">
        <v>41</v>
      </c>
      <c r="X13" s="39" t="s">
        <v>42</v>
      </c>
      <c r="Y13" s="39" t="s">
        <v>43</v>
      </c>
      <c r="Z13" s="39" t="s">
        <v>44</v>
      </c>
      <c r="AA13" s="39" t="s">
        <v>45</v>
      </c>
      <c r="AB13" s="39" t="s">
        <v>46</v>
      </c>
      <c r="AC13" s="39" t="s">
        <v>47</v>
      </c>
      <c r="AD13" s="39" t="s">
        <v>48</v>
      </c>
      <c r="AE13" s="39" t="s">
        <v>49</v>
      </c>
      <c r="AF13" s="39" t="s">
        <v>50</v>
      </c>
      <c r="AG13" s="39" t="s">
        <v>51</v>
      </c>
      <c r="AH13" s="39" t="s">
        <v>52</v>
      </c>
      <c r="AI13" s="39" t="s">
        <v>53</v>
      </c>
      <c r="AJ13" s="39" t="s">
        <v>54</v>
      </c>
      <c r="AK13" s="39" t="s">
        <v>55</v>
      </c>
      <c r="AL13" s="39" t="s">
        <v>56</v>
      </c>
      <c r="AM13" s="39" t="s">
        <v>57</v>
      </c>
    </row>
    <row r="14" spans="1:39" ht="16.5" thickBot="1" x14ac:dyDescent="0.3">
      <c r="A14" s="26" t="s">
        <v>58</v>
      </c>
      <c r="B14" s="28" t="s">
        <v>59</v>
      </c>
      <c r="C14" s="28" t="s">
        <v>60</v>
      </c>
      <c r="D14" s="28" t="s">
        <v>61</v>
      </c>
      <c r="E14" s="28" t="s">
        <v>62</v>
      </c>
      <c r="F14" s="27" t="str">
        <f>StudentTable[[#This Row],[grade string]]</f>
        <v>S5</v>
      </c>
      <c r="G14" s="27">
        <v>1</v>
      </c>
      <c r="H14" s="20" t="str">
        <f>IF(StudentTable[[#This Row],[exists]],IF(OR(StudentTable[[#This Row],[error 
family name]:[error 
submission]]),"Failed", IF(OR(StudentTable[[#This Row],[warn family name]:[warn email]]),"Warning","Passed")),"")</f>
        <v>Passed</v>
      </c>
      <c r="I14" s="44" t="str">
        <f>StudentTable[[#This Row],[normalized full name]]</f>
        <v>CHAN Tai Man</v>
      </c>
      <c r="J1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1</v>
      </c>
      <c r="K14" t="b">
        <f>AND(StudentTable[[#This Row],[exists]],OR(StudentTable[[#This Row],[blank full name]]))</f>
        <v>0</v>
      </c>
      <c r="L14" t="b">
        <f>AND(StudentTable[[#This Row],[exists]],OR(StudentTable[[#This Row],[blank full name]]))</f>
        <v>0</v>
      </c>
      <c r="M14" t="b">
        <f>AND(StudentTable[[#This Row],[exists]],OR(ISBLANK(StudentTable[[#This Row],[Active Email Address
(for login name and communication)]]),StudentTable[[#This Row],[email has many at]:[email duplicated]]))</f>
        <v>0</v>
      </c>
      <c r="N14" t="b">
        <f>AND(StudentTable[[#This Row],[exists]],ISBLANK(StudentTable[[#This Row],[Class]]))</f>
        <v>0</v>
      </c>
      <c r="O14" t="b">
        <f>AND(StudentTable[[#This Row],[exists]],ISERROR(_xlfn.XMATCH(StudentTable[[#This Row],[Form
(P1-P6, S1-S6)]],{"P1","P2","P3","P4","P5","P6","S1","S2","S3","S4","S5","S6"})))</f>
        <v>0</v>
      </c>
      <c r="P14" t="b">
        <f>AND(StudentTable[[#This Row],[exists]],ISBLANK(StudentTable[[#This Row],[Submission Batch'#]]))</f>
        <v>0</v>
      </c>
      <c r="Q14" t="b">
        <f>AND(StudentTable[[#This Row],[exists]],StudentTable[[#This Row],[gname in fname tail]])</f>
        <v>0</v>
      </c>
      <c r="R14" t="b">
        <f>AND(StudentTable[[#This Row],[exists]],StudentTable[[#This Row],[fname in gname head]])</f>
        <v>0</v>
      </c>
      <c r="S14" t="b">
        <f>AND(StudentTable[[#This Row],[exists]],OR(StudentTable[[#This Row],[email has mial.]:[email has mal.]]))</f>
        <v>0</v>
      </c>
      <c r="T14" t="str">
        <f>IF(StudentTable[[#This Row],[exists]],UPPER(TRIM(CLEAN(StudentTable[[#This Row],[Family Name 
(As printed in the HKID)]]))),"")</f>
        <v>CHAN</v>
      </c>
      <c r="U14" t="str">
        <f>IF(StudentTable[[#This Row],[exists]],PROPER(TRIM(CLEAN(StudentTable[[#This Row],[Given Name 
(As printed in the HKID)]]))),"")</f>
        <v>Tai Man</v>
      </c>
      <c r="V14" t="str">
        <f>IF(StudentTable[[#This Row],[exists]],TRIM(UPPER(StudentTable[[#This Row],[normalized family name]])&amp;" "&amp;PROPER(StudentTable[[#This Row],[normalized given name]])),"")</f>
        <v>CHAN Tai Man</v>
      </c>
      <c r="W14" t="str">
        <f>IF(StudentTable[[#This Row],[exists]],LOWER(TRIM(CLEAN(StudentTable[[#This Row],[Active Email Address
(for login name and communication)]]))),"")</f>
        <v>chan.tai.man.1996@demo-student.org</v>
      </c>
      <c r="X14" t="b">
        <f>StudentTable[[#This Row],[normalized full name]]=""</f>
        <v>0</v>
      </c>
      <c r="Y14" t="e">
        <f>SEARCH(" "&amp;StudentTable[[#This Row],[normalized given name]], StudentTable[[#This Row],[normalized family name]])</f>
        <v>#VALUE!</v>
      </c>
      <c r="Z14" t="e">
        <f>SEARCH(StudentTable[[#This Row],[normalized family name]]&amp;" ",StudentTable[[#This Row],[normalized given name]])</f>
        <v>#VALUE!</v>
      </c>
      <c r="AA1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" t="b">
        <f>AND(StudentTable[[#This Row],[exists]],StudentTable[[#This Row],[normalized family name]]&lt;&gt;"",IF(ISERROR(StudentTable[[#This Row],[fname in gname]]),FALSE, StudentTable[[#This Row],[fname in gname]]=1))</f>
        <v>0</v>
      </c>
      <c r="AC14">
        <f>VALUE(LEFT(TRIM(CLEAN(StudentTable[[#This Row],[Class]])),1))</f>
        <v>5</v>
      </c>
      <c r="AD14" t="e">
        <f>VALUE(RIGHT(TRIM(CLEAN(StudentTable[[#This Row],[Class]])),1))</f>
        <v>#VALUE!</v>
      </c>
      <c r="AE1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>S5</v>
      </c>
      <c r="AF14">
        <f>FIND("@",StudentTable[[#This Row],[normalized email]])</f>
        <v>18</v>
      </c>
      <c r="AG1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" t="b">
        <f>AND(StudentTable[[#This Row],[exists]],ISNUMBER(FIND(" ",StudentTable[[#This Row],[normalized email]])))</f>
        <v>0</v>
      </c>
      <c r="AI14" t="b">
        <f>AND(StudentTable[[#This Row],[exists]],ISERROR(FIND(".",RIGHT(StudentTable[[#This Row],[normalized email]],LEN(StudentTable[[#This Row],[normalized email]])-StudentTable[[#This Row],[at post in email]]))))</f>
        <v>0</v>
      </c>
      <c r="AJ14" t="b">
        <f>AND(StudentTable[[#This Row],[exists]],StudentTable[[#This Row],[normalized email]]&lt;&gt;"",COUNTIF(StudentTable[normalized email],StudentTable[[#This Row],[normalized email]])&gt;1)</f>
        <v>0</v>
      </c>
      <c r="AK14" t="b">
        <f>AND(StudentTable[[#This Row],[exists]],ISNUMBER(FIND("mial.",StudentTable[[#This Row],[normalized email]],StudentTable[[#This Row],[at post in email]]+1)))</f>
        <v>0</v>
      </c>
      <c r="AL14" t="b">
        <f>AND(StudentTable[[#This Row],[exists]],ISNUMBER(FIND("mil.",StudentTable[[#This Row],[normalized email]],StudentTable[[#This Row],[at post in email]]+1)))</f>
        <v>0</v>
      </c>
      <c r="AM14" t="b">
        <f>AND(StudentTable[[#This Row],[exists]],ISNUMBER(FIND("mal.",StudentTable[[#This Row],[normalized email]],StudentTable[[#This Row],[at post in email]]+1)))</f>
        <v>0</v>
      </c>
    </row>
    <row r="15" spans="1:39" ht="15.75" x14ac:dyDescent="0.25">
      <c r="A15" s="17">
        <v>1</v>
      </c>
      <c r="B15" s="30"/>
      <c r="C15" s="30"/>
      <c r="D15" s="31"/>
      <c r="E15" s="30"/>
      <c r="F15" s="32" t="str">
        <f>StudentTable[[#This Row],[grade string]]</f>
        <v/>
      </c>
      <c r="G15" s="32"/>
      <c r="H15" s="33" t="str">
        <f>IF(StudentTable[[#This Row],[exists]],IF(OR(StudentTable[[#This Row],[error 
family name]:[error 
submission]]),"Failed", IF(OR(StudentTable[[#This Row],[warn family name]:[warn email]]),"Warning","Passed")),"")</f>
        <v/>
      </c>
      <c r="I15" s="45" t="str">
        <f>StudentTable[[#This Row],[normalized full name]]</f>
        <v/>
      </c>
      <c r="J1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" t="b">
        <f>AND(StudentTable[[#This Row],[exists]],OR(StudentTable[[#This Row],[blank full name]]))</f>
        <v>0</v>
      </c>
      <c r="L15" t="b">
        <f>AND(StudentTable[[#This Row],[exists]],OR(StudentTable[[#This Row],[blank full name]]))</f>
        <v>0</v>
      </c>
      <c r="M15" t="b">
        <f>AND(StudentTable[[#This Row],[exists]],OR(ISBLANK(StudentTable[[#This Row],[Active Email Address
(for login name and communication)]]),StudentTable[[#This Row],[email has many at]:[email duplicated]]))</f>
        <v>0</v>
      </c>
      <c r="N15" t="b">
        <f>AND(StudentTable[[#This Row],[exists]],ISBLANK(StudentTable[[#This Row],[Class]]))</f>
        <v>0</v>
      </c>
      <c r="O15" t="b">
        <f>AND(StudentTable[[#This Row],[exists]],ISERROR(_xlfn.XMATCH(StudentTable[[#This Row],[Form
(P1-P6, S1-S6)]],{"P1","P2","P3","P4","P5","P6","S1","S2","S3","S4","S5","S6"})))</f>
        <v>0</v>
      </c>
      <c r="P15" t="b">
        <f>AND(StudentTable[[#This Row],[exists]],ISBLANK(StudentTable[[#This Row],[Submission Batch'#]]))</f>
        <v>0</v>
      </c>
      <c r="Q15" t="b">
        <f>AND(StudentTable[[#This Row],[exists]],StudentTable[[#This Row],[gname in fname tail]])</f>
        <v>0</v>
      </c>
      <c r="R15" t="b">
        <f>AND(StudentTable[[#This Row],[exists]],StudentTable[[#This Row],[fname in gname head]])</f>
        <v>0</v>
      </c>
      <c r="S15" t="b">
        <f>AND(StudentTable[[#This Row],[exists]],OR(StudentTable[[#This Row],[email has mial.]:[email has mal.]]))</f>
        <v>0</v>
      </c>
      <c r="T15" t="str">
        <f>IF(StudentTable[[#This Row],[exists]],UPPER(TRIM(CLEAN(StudentTable[[#This Row],[Family Name 
(As printed in the HKID)]]))),"")</f>
        <v/>
      </c>
      <c r="U15" t="str">
        <f>IF(StudentTable[[#This Row],[exists]],PROPER(TRIM(CLEAN(StudentTable[[#This Row],[Given Name 
(As printed in the HKID)]]))),"")</f>
        <v/>
      </c>
      <c r="V15" t="str">
        <f>IF(StudentTable[[#This Row],[exists]],TRIM(UPPER(StudentTable[[#This Row],[normalized family name]])&amp;" "&amp;PROPER(StudentTable[[#This Row],[normalized given name]])),"")</f>
        <v/>
      </c>
      <c r="W15" t="str">
        <f>IF(StudentTable[[#This Row],[exists]],LOWER(TRIM(CLEAN(StudentTable[[#This Row],[Active Email Address
(for login name and communication)]]))),"")</f>
        <v/>
      </c>
      <c r="X15" t="b">
        <f>StudentTable[[#This Row],[normalized full name]]=""</f>
        <v>1</v>
      </c>
      <c r="Y15" t="e">
        <f>SEARCH(" "&amp;StudentTable[[#This Row],[normalized given name]], StudentTable[[#This Row],[normalized family name]])</f>
        <v>#VALUE!</v>
      </c>
      <c r="Z15" t="e">
        <f>SEARCH(StudentTable[[#This Row],[normalized family name]]&amp;" ",StudentTable[[#This Row],[normalized given name]])</f>
        <v>#VALUE!</v>
      </c>
      <c r="AA1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" t="b">
        <f>AND(StudentTable[[#This Row],[exists]],StudentTable[[#This Row],[normalized family name]]&lt;&gt;"",IF(ISERROR(StudentTable[[#This Row],[fname in gname]]),FALSE, StudentTable[[#This Row],[fname in gname]]=1))</f>
        <v>0</v>
      </c>
      <c r="AC15" t="e">
        <f>VALUE(LEFT(TRIM(CLEAN(StudentTable[[#This Row],[Class]])),1))</f>
        <v>#VALUE!</v>
      </c>
      <c r="AD15" t="e">
        <f>VALUE(RIGHT(TRIM(CLEAN(StudentTable[[#This Row],[Class]])),1))</f>
        <v>#VALUE!</v>
      </c>
      <c r="AE1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" t="e">
        <f>FIND("@",StudentTable[[#This Row],[normalized email]])</f>
        <v>#VALUE!</v>
      </c>
      <c r="AG1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" t="b">
        <f>AND(StudentTable[[#This Row],[exists]],ISNUMBER(FIND(" ",StudentTable[[#This Row],[normalized email]])))</f>
        <v>0</v>
      </c>
      <c r="AI15" t="b">
        <f>AND(StudentTable[[#This Row],[exists]],ISERROR(FIND(".",RIGHT(StudentTable[[#This Row],[normalized email]],LEN(StudentTable[[#This Row],[normalized email]])-StudentTable[[#This Row],[at post in email]]))))</f>
        <v>0</v>
      </c>
      <c r="AJ15" t="b">
        <f>AND(StudentTable[[#This Row],[exists]],StudentTable[[#This Row],[normalized email]]&lt;&gt;"",COUNTIF(StudentTable[normalized email],StudentTable[[#This Row],[normalized email]])&gt;1)</f>
        <v>0</v>
      </c>
      <c r="AK15" t="b">
        <f>AND(StudentTable[[#This Row],[exists]],ISNUMBER(FIND("mial.",StudentTable[[#This Row],[normalized email]],StudentTable[[#This Row],[at post in email]]+1)))</f>
        <v>0</v>
      </c>
      <c r="AL15" t="b">
        <f>AND(StudentTable[[#This Row],[exists]],ISNUMBER(FIND("mil.",StudentTable[[#This Row],[normalized email]],StudentTable[[#This Row],[at post in email]]+1)))</f>
        <v>0</v>
      </c>
      <c r="AM15" t="b">
        <f>AND(StudentTable[[#This Row],[exists]],ISNUMBER(FIND("mal.",StudentTable[[#This Row],[normalized email]],StudentTable[[#This Row],[at post in email]]+1)))</f>
        <v>0</v>
      </c>
    </row>
    <row r="16" spans="1:39" ht="15.75" x14ac:dyDescent="0.25">
      <c r="A16" s="18">
        <v>2</v>
      </c>
      <c r="B16" s="31"/>
      <c r="C16" s="31"/>
      <c r="D16" s="31"/>
      <c r="E16" s="31"/>
      <c r="F16" s="34" t="str">
        <f>StudentTable[[#This Row],[grade string]]</f>
        <v/>
      </c>
      <c r="G16" s="34"/>
      <c r="H1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" s="45" t="str">
        <f>StudentTable[[#This Row],[normalized full name]]</f>
        <v/>
      </c>
      <c r="J1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" t="b">
        <f>AND(StudentTable[[#This Row],[exists]],OR(StudentTable[[#This Row],[blank full name]]))</f>
        <v>0</v>
      </c>
      <c r="L16" t="b">
        <f>AND(StudentTable[[#This Row],[exists]],OR(StudentTable[[#This Row],[blank full name]]))</f>
        <v>0</v>
      </c>
      <c r="M16" t="b">
        <f>AND(StudentTable[[#This Row],[exists]],OR(ISBLANK(StudentTable[[#This Row],[Active Email Address
(for login name and communication)]]),StudentTable[[#This Row],[email has many at]:[email duplicated]]))</f>
        <v>0</v>
      </c>
      <c r="N16" t="b">
        <f>AND(StudentTable[[#This Row],[exists]],ISBLANK(StudentTable[[#This Row],[Class]]))</f>
        <v>0</v>
      </c>
      <c r="O16" t="b">
        <f>AND(StudentTable[[#This Row],[exists]],ISERROR(_xlfn.XMATCH(StudentTable[[#This Row],[Form
(P1-P6, S1-S6)]],{"P1","P2","P3","P4","P5","P6","S1","S2","S3","S4","S5","S6"})))</f>
        <v>0</v>
      </c>
      <c r="P16" t="b">
        <f>AND(StudentTable[[#This Row],[exists]],ISBLANK(StudentTable[[#This Row],[Submission Batch'#]]))</f>
        <v>0</v>
      </c>
      <c r="Q16" t="b">
        <f>AND(StudentTable[[#This Row],[exists]],StudentTable[[#This Row],[gname in fname tail]])</f>
        <v>0</v>
      </c>
      <c r="R16" t="b">
        <f>AND(StudentTable[[#This Row],[exists]],StudentTable[[#This Row],[fname in gname head]])</f>
        <v>0</v>
      </c>
      <c r="S16" t="b">
        <f>AND(StudentTable[[#This Row],[exists]],OR(StudentTable[[#This Row],[email has mial.]:[email has mal.]]))</f>
        <v>0</v>
      </c>
      <c r="T16" t="str">
        <f>IF(StudentTable[[#This Row],[exists]],UPPER(TRIM(CLEAN(StudentTable[[#This Row],[Family Name 
(As printed in the HKID)]]))),"")</f>
        <v/>
      </c>
      <c r="U16" t="str">
        <f>IF(StudentTable[[#This Row],[exists]],PROPER(TRIM(CLEAN(StudentTable[[#This Row],[Given Name 
(As printed in the HKID)]]))),"")</f>
        <v/>
      </c>
      <c r="V16" t="str">
        <f>IF(StudentTable[[#This Row],[exists]],TRIM(UPPER(StudentTable[[#This Row],[normalized family name]])&amp;" "&amp;PROPER(StudentTable[[#This Row],[normalized given name]])),"")</f>
        <v/>
      </c>
      <c r="W16" t="str">
        <f>IF(StudentTable[[#This Row],[exists]],LOWER(TRIM(CLEAN(StudentTable[[#This Row],[Active Email Address
(for login name and communication)]]))),"")</f>
        <v/>
      </c>
      <c r="X16" t="b">
        <f>StudentTable[[#This Row],[normalized full name]]=""</f>
        <v>1</v>
      </c>
      <c r="Y16" t="e">
        <f>SEARCH(" "&amp;StudentTable[[#This Row],[normalized given name]], StudentTable[[#This Row],[normalized family name]])</f>
        <v>#VALUE!</v>
      </c>
      <c r="Z16" t="e">
        <f>SEARCH(StudentTable[[#This Row],[normalized family name]]&amp;" ",StudentTable[[#This Row],[normalized given name]])</f>
        <v>#VALUE!</v>
      </c>
      <c r="AA1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" t="b">
        <f>AND(StudentTable[[#This Row],[exists]],StudentTable[[#This Row],[normalized family name]]&lt;&gt;"",IF(ISERROR(StudentTable[[#This Row],[fname in gname]]),FALSE, StudentTable[[#This Row],[fname in gname]]=1))</f>
        <v>0</v>
      </c>
      <c r="AC16" t="e">
        <f>VALUE(LEFT(TRIM(CLEAN(StudentTable[[#This Row],[Class]])),1))</f>
        <v>#VALUE!</v>
      </c>
      <c r="AD16" t="e">
        <f>VALUE(RIGHT(TRIM(CLEAN(StudentTable[[#This Row],[Class]])),1))</f>
        <v>#VALUE!</v>
      </c>
      <c r="AE1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" t="e">
        <f>FIND("@",StudentTable[[#This Row],[normalized email]])</f>
        <v>#VALUE!</v>
      </c>
      <c r="AG1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" t="b">
        <f>AND(StudentTable[[#This Row],[exists]],ISNUMBER(FIND(" ",StudentTable[[#This Row],[normalized email]])))</f>
        <v>0</v>
      </c>
      <c r="AI16" t="b">
        <f>AND(StudentTable[[#This Row],[exists]],ISERROR(FIND(".",RIGHT(StudentTable[[#This Row],[normalized email]],LEN(StudentTable[[#This Row],[normalized email]])-StudentTable[[#This Row],[at post in email]]))))</f>
        <v>0</v>
      </c>
      <c r="AJ16" t="b">
        <f>AND(StudentTable[[#This Row],[exists]],StudentTable[[#This Row],[normalized email]]&lt;&gt;"",COUNTIF(StudentTable[normalized email],StudentTable[[#This Row],[normalized email]])&gt;1)</f>
        <v>0</v>
      </c>
      <c r="AK16" t="b">
        <f>AND(StudentTable[[#This Row],[exists]],ISNUMBER(FIND("mial.",StudentTable[[#This Row],[normalized email]],StudentTable[[#This Row],[at post in email]]+1)))</f>
        <v>0</v>
      </c>
      <c r="AL16" t="b">
        <f>AND(StudentTable[[#This Row],[exists]],ISNUMBER(FIND("mil.",StudentTable[[#This Row],[normalized email]],StudentTable[[#This Row],[at post in email]]+1)))</f>
        <v>0</v>
      </c>
      <c r="AM16" t="b">
        <f>AND(StudentTable[[#This Row],[exists]],ISNUMBER(FIND("mal.",StudentTable[[#This Row],[normalized email]],StudentTable[[#This Row],[at post in email]]+1)))</f>
        <v>0</v>
      </c>
    </row>
    <row r="17" spans="1:39" ht="15.75" x14ac:dyDescent="0.25">
      <c r="A17" s="18">
        <v>3</v>
      </c>
      <c r="B17" s="31"/>
      <c r="C17" s="31"/>
      <c r="D17" s="31"/>
      <c r="E17" s="31"/>
      <c r="F17" s="34" t="str">
        <f>StudentTable[[#This Row],[grade string]]</f>
        <v/>
      </c>
      <c r="G17" s="34"/>
      <c r="H1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" s="45" t="str">
        <f>StudentTable[[#This Row],[normalized full name]]</f>
        <v/>
      </c>
      <c r="J1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" t="b">
        <f>AND(StudentTable[[#This Row],[exists]],OR(StudentTable[[#This Row],[blank full name]]))</f>
        <v>0</v>
      </c>
      <c r="L17" t="b">
        <f>AND(StudentTable[[#This Row],[exists]],OR(StudentTable[[#This Row],[blank full name]]))</f>
        <v>0</v>
      </c>
      <c r="M17" t="b">
        <f>AND(StudentTable[[#This Row],[exists]],OR(ISBLANK(StudentTable[[#This Row],[Active Email Address
(for login name and communication)]]),StudentTable[[#This Row],[email has many at]:[email duplicated]]))</f>
        <v>0</v>
      </c>
      <c r="N17" t="b">
        <f>AND(StudentTable[[#This Row],[exists]],ISBLANK(StudentTable[[#This Row],[Class]]))</f>
        <v>0</v>
      </c>
      <c r="O17" t="b">
        <f>AND(StudentTable[[#This Row],[exists]],ISERROR(_xlfn.XMATCH(StudentTable[[#This Row],[Form
(P1-P6, S1-S6)]],{"P1","P2","P3","P4","P5","P6","S1","S2","S3","S4","S5","S6"})))</f>
        <v>0</v>
      </c>
      <c r="P17" t="b">
        <f>AND(StudentTable[[#This Row],[exists]],ISBLANK(StudentTable[[#This Row],[Submission Batch'#]]))</f>
        <v>0</v>
      </c>
      <c r="Q17" t="b">
        <f>AND(StudentTable[[#This Row],[exists]],StudentTable[[#This Row],[gname in fname tail]])</f>
        <v>0</v>
      </c>
      <c r="R17" t="b">
        <f>AND(StudentTable[[#This Row],[exists]],StudentTable[[#This Row],[fname in gname head]])</f>
        <v>0</v>
      </c>
      <c r="S17" t="b">
        <f>AND(StudentTable[[#This Row],[exists]],OR(StudentTable[[#This Row],[email has mial.]:[email has mal.]]))</f>
        <v>0</v>
      </c>
      <c r="T17" t="str">
        <f>IF(StudentTable[[#This Row],[exists]],UPPER(TRIM(CLEAN(StudentTable[[#This Row],[Family Name 
(As printed in the HKID)]]))),"")</f>
        <v/>
      </c>
      <c r="U17" t="str">
        <f>IF(StudentTable[[#This Row],[exists]],PROPER(TRIM(CLEAN(StudentTable[[#This Row],[Given Name 
(As printed in the HKID)]]))),"")</f>
        <v/>
      </c>
      <c r="V17" t="str">
        <f>IF(StudentTable[[#This Row],[exists]],TRIM(UPPER(StudentTable[[#This Row],[normalized family name]])&amp;" "&amp;PROPER(StudentTable[[#This Row],[normalized given name]])),"")</f>
        <v/>
      </c>
      <c r="W17" t="str">
        <f>IF(StudentTable[[#This Row],[exists]],LOWER(TRIM(CLEAN(StudentTable[[#This Row],[Active Email Address
(for login name and communication)]]))),"")</f>
        <v/>
      </c>
      <c r="X17" t="b">
        <f>StudentTable[[#This Row],[normalized full name]]=""</f>
        <v>1</v>
      </c>
      <c r="Y17" t="e">
        <f>SEARCH(" "&amp;StudentTable[[#This Row],[normalized given name]], StudentTable[[#This Row],[normalized family name]])</f>
        <v>#VALUE!</v>
      </c>
      <c r="Z17" t="e">
        <f>SEARCH(StudentTable[[#This Row],[normalized family name]]&amp;" ",StudentTable[[#This Row],[normalized given name]])</f>
        <v>#VALUE!</v>
      </c>
      <c r="AA1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" t="b">
        <f>AND(StudentTable[[#This Row],[exists]],StudentTable[[#This Row],[normalized family name]]&lt;&gt;"",IF(ISERROR(StudentTable[[#This Row],[fname in gname]]),FALSE, StudentTable[[#This Row],[fname in gname]]=1))</f>
        <v>0</v>
      </c>
      <c r="AC17" t="e">
        <f>VALUE(LEFT(TRIM(CLEAN(StudentTable[[#This Row],[Class]])),1))</f>
        <v>#VALUE!</v>
      </c>
      <c r="AD17" t="e">
        <f>VALUE(RIGHT(TRIM(CLEAN(StudentTable[[#This Row],[Class]])),1))</f>
        <v>#VALUE!</v>
      </c>
      <c r="AE1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" t="e">
        <f>FIND("@",StudentTable[[#This Row],[normalized email]])</f>
        <v>#VALUE!</v>
      </c>
      <c r="AG1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" t="b">
        <f>AND(StudentTable[[#This Row],[exists]],ISNUMBER(FIND(" ",StudentTable[[#This Row],[normalized email]])))</f>
        <v>0</v>
      </c>
      <c r="AI17" t="b">
        <f>AND(StudentTable[[#This Row],[exists]],ISERROR(FIND(".",RIGHT(StudentTable[[#This Row],[normalized email]],LEN(StudentTable[[#This Row],[normalized email]])-StudentTable[[#This Row],[at post in email]]))))</f>
        <v>0</v>
      </c>
      <c r="AJ17" t="b">
        <f>AND(StudentTable[[#This Row],[exists]],StudentTable[[#This Row],[normalized email]]&lt;&gt;"",COUNTIF(StudentTable[normalized email],StudentTable[[#This Row],[normalized email]])&gt;1)</f>
        <v>0</v>
      </c>
      <c r="AK17" t="b">
        <f>AND(StudentTable[[#This Row],[exists]],ISNUMBER(FIND("mial.",StudentTable[[#This Row],[normalized email]],StudentTable[[#This Row],[at post in email]]+1)))</f>
        <v>0</v>
      </c>
      <c r="AL17" t="b">
        <f>AND(StudentTable[[#This Row],[exists]],ISNUMBER(FIND("mil.",StudentTable[[#This Row],[normalized email]],StudentTable[[#This Row],[at post in email]]+1)))</f>
        <v>0</v>
      </c>
      <c r="AM17" t="b">
        <f>AND(StudentTable[[#This Row],[exists]],ISNUMBER(FIND("mal.",StudentTable[[#This Row],[normalized email]],StudentTable[[#This Row],[at post in email]]+1)))</f>
        <v>0</v>
      </c>
    </row>
    <row r="18" spans="1:39" ht="15.75" x14ac:dyDescent="0.25">
      <c r="A18" s="18">
        <v>4</v>
      </c>
      <c r="B18" s="31"/>
      <c r="C18" s="31"/>
      <c r="D18" s="31"/>
      <c r="E18" s="31"/>
      <c r="F18" s="34" t="str">
        <f>StudentTable[[#This Row],[grade string]]</f>
        <v/>
      </c>
      <c r="G18" s="34"/>
      <c r="H1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" s="45" t="str">
        <f>StudentTable[[#This Row],[normalized full name]]</f>
        <v/>
      </c>
      <c r="J1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" t="b">
        <f>AND(StudentTable[[#This Row],[exists]],OR(StudentTable[[#This Row],[blank full name]]))</f>
        <v>0</v>
      </c>
      <c r="L18" t="b">
        <f>AND(StudentTable[[#This Row],[exists]],OR(StudentTable[[#This Row],[blank full name]]))</f>
        <v>0</v>
      </c>
      <c r="M18" t="b">
        <f>AND(StudentTable[[#This Row],[exists]],OR(ISBLANK(StudentTable[[#This Row],[Active Email Address
(for login name and communication)]]),StudentTable[[#This Row],[email has many at]:[email duplicated]]))</f>
        <v>0</v>
      </c>
      <c r="N18" t="b">
        <f>AND(StudentTable[[#This Row],[exists]],ISBLANK(StudentTable[[#This Row],[Class]]))</f>
        <v>0</v>
      </c>
      <c r="O18" t="b">
        <f>AND(StudentTable[[#This Row],[exists]],ISERROR(_xlfn.XMATCH(StudentTable[[#This Row],[Form
(P1-P6, S1-S6)]],{"P1","P2","P3","P4","P5","P6","S1","S2","S3","S4","S5","S6"})))</f>
        <v>0</v>
      </c>
      <c r="P18" t="b">
        <f>AND(StudentTable[[#This Row],[exists]],ISBLANK(StudentTable[[#This Row],[Submission Batch'#]]))</f>
        <v>0</v>
      </c>
      <c r="Q18" t="b">
        <f>AND(StudentTable[[#This Row],[exists]],StudentTable[[#This Row],[gname in fname tail]])</f>
        <v>0</v>
      </c>
      <c r="R18" t="b">
        <f>AND(StudentTable[[#This Row],[exists]],StudentTable[[#This Row],[fname in gname head]])</f>
        <v>0</v>
      </c>
      <c r="S18" t="b">
        <f>AND(StudentTable[[#This Row],[exists]],OR(StudentTable[[#This Row],[email has mial.]:[email has mal.]]))</f>
        <v>0</v>
      </c>
      <c r="T18" t="str">
        <f>IF(StudentTable[[#This Row],[exists]],UPPER(TRIM(CLEAN(StudentTable[[#This Row],[Family Name 
(As printed in the HKID)]]))),"")</f>
        <v/>
      </c>
      <c r="U18" t="str">
        <f>IF(StudentTable[[#This Row],[exists]],PROPER(TRIM(CLEAN(StudentTable[[#This Row],[Given Name 
(As printed in the HKID)]]))),"")</f>
        <v/>
      </c>
      <c r="V18" t="str">
        <f>IF(StudentTable[[#This Row],[exists]],TRIM(UPPER(StudentTable[[#This Row],[normalized family name]])&amp;" "&amp;PROPER(StudentTable[[#This Row],[normalized given name]])),"")</f>
        <v/>
      </c>
      <c r="W18" t="str">
        <f>IF(StudentTable[[#This Row],[exists]],LOWER(TRIM(CLEAN(StudentTable[[#This Row],[Active Email Address
(for login name and communication)]]))),"")</f>
        <v/>
      </c>
      <c r="X18" t="b">
        <f>StudentTable[[#This Row],[normalized full name]]=""</f>
        <v>1</v>
      </c>
      <c r="Y18" t="e">
        <f>SEARCH(" "&amp;StudentTable[[#This Row],[normalized given name]], StudentTable[[#This Row],[normalized family name]])</f>
        <v>#VALUE!</v>
      </c>
      <c r="Z18" t="e">
        <f>SEARCH(StudentTable[[#This Row],[normalized family name]]&amp;" ",StudentTable[[#This Row],[normalized given name]])</f>
        <v>#VALUE!</v>
      </c>
      <c r="AA1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" t="b">
        <f>AND(StudentTable[[#This Row],[exists]],StudentTable[[#This Row],[normalized family name]]&lt;&gt;"",IF(ISERROR(StudentTable[[#This Row],[fname in gname]]),FALSE, StudentTable[[#This Row],[fname in gname]]=1))</f>
        <v>0</v>
      </c>
      <c r="AC18" t="e">
        <f>VALUE(LEFT(TRIM(CLEAN(StudentTable[[#This Row],[Class]])),1))</f>
        <v>#VALUE!</v>
      </c>
      <c r="AD18" t="e">
        <f>VALUE(RIGHT(TRIM(CLEAN(StudentTable[[#This Row],[Class]])),1))</f>
        <v>#VALUE!</v>
      </c>
      <c r="AE1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" t="e">
        <f>FIND("@",StudentTable[[#This Row],[normalized email]])</f>
        <v>#VALUE!</v>
      </c>
      <c r="AG1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" t="b">
        <f>AND(StudentTable[[#This Row],[exists]],ISNUMBER(FIND(" ",StudentTable[[#This Row],[normalized email]])))</f>
        <v>0</v>
      </c>
      <c r="AI18" t="b">
        <f>AND(StudentTable[[#This Row],[exists]],ISERROR(FIND(".",RIGHT(StudentTable[[#This Row],[normalized email]],LEN(StudentTable[[#This Row],[normalized email]])-StudentTable[[#This Row],[at post in email]]))))</f>
        <v>0</v>
      </c>
      <c r="AJ18" t="b">
        <f>AND(StudentTable[[#This Row],[exists]],StudentTable[[#This Row],[normalized email]]&lt;&gt;"",COUNTIF(StudentTable[normalized email],StudentTable[[#This Row],[normalized email]])&gt;1)</f>
        <v>0</v>
      </c>
      <c r="AK18" t="b">
        <f>AND(StudentTable[[#This Row],[exists]],ISNUMBER(FIND("mial.",StudentTable[[#This Row],[normalized email]],StudentTable[[#This Row],[at post in email]]+1)))</f>
        <v>0</v>
      </c>
      <c r="AL18" t="b">
        <f>AND(StudentTable[[#This Row],[exists]],ISNUMBER(FIND("mil.",StudentTable[[#This Row],[normalized email]],StudentTable[[#This Row],[at post in email]]+1)))</f>
        <v>0</v>
      </c>
      <c r="AM18" t="b">
        <f>AND(StudentTable[[#This Row],[exists]],ISNUMBER(FIND("mal.",StudentTable[[#This Row],[normalized email]],StudentTable[[#This Row],[at post in email]]+1)))</f>
        <v>0</v>
      </c>
    </row>
    <row r="19" spans="1:39" ht="15.75" x14ac:dyDescent="0.25">
      <c r="A19" s="18">
        <v>5</v>
      </c>
      <c r="B19" s="31"/>
      <c r="C19" s="31"/>
      <c r="D19" s="31"/>
      <c r="E19" s="31"/>
      <c r="F19" s="34" t="str">
        <f>StudentTable[[#This Row],[grade string]]</f>
        <v/>
      </c>
      <c r="G19" s="34"/>
      <c r="H1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" s="45" t="str">
        <f>StudentTable[[#This Row],[normalized full name]]</f>
        <v/>
      </c>
      <c r="J1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" t="b">
        <f>AND(StudentTable[[#This Row],[exists]],OR(StudentTable[[#This Row],[blank full name]]))</f>
        <v>0</v>
      </c>
      <c r="L19" t="b">
        <f>AND(StudentTable[[#This Row],[exists]],OR(StudentTable[[#This Row],[blank full name]]))</f>
        <v>0</v>
      </c>
      <c r="M19" t="b">
        <f>AND(StudentTable[[#This Row],[exists]],OR(ISBLANK(StudentTable[[#This Row],[Active Email Address
(for login name and communication)]]),StudentTable[[#This Row],[email has many at]:[email duplicated]]))</f>
        <v>0</v>
      </c>
      <c r="N19" t="b">
        <f>AND(StudentTable[[#This Row],[exists]],ISBLANK(StudentTable[[#This Row],[Class]]))</f>
        <v>0</v>
      </c>
      <c r="O19" t="b">
        <f>AND(StudentTable[[#This Row],[exists]],ISERROR(_xlfn.XMATCH(StudentTable[[#This Row],[Form
(P1-P6, S1-S6)]],{"P1","P2","P3","P4","P5","P6","S1","S2","S3","S4","S5","S6"})))</f>
        <v>0</v>
      </c>
      <c r="P19" t="b">
        <f>AND(StudentTable[[#This Row],[exists]],ISBLANK(StudentTable[[#This Row],[Submission Batch'#]]))</f>
        <v>0</v>
      </c>
      <c r="Q19" t="b">
        <f>AND(StudentTable[[#This Row],[exists]],StudentTable[[#This Row],[gname in fname tail]])</f>
        <v>0</v>
      </c>
      <c r="R19" t="b">
        <f>AND(StudentTable[[#This Row],[exists]],StudentTable[[#This Row],[fname in gname head]])</f>
        <v>0</v>
      </c>
      <c r="S19" t="b">
        <f>AND(StudentTable[[#This Row],[exists]],OR(StudentTable[[#This Row],[email has mial.]:[email has mal.]]))</f>
        <v>0</v>
      </c>
      <c r="T19" t="str">
        <f>IF(StudentTable[[#This Row],[exists]],UPPER(TRIM(CLEAN(StudentTable[[#This Row],[Family Name 
(As printed in the HKID)]]))),"")</f>
        <v/>
      </c>
      <c r="U19" t="str">
        <f>IF(StudentTable[[#This Row],[exists]],PROPER(TRIM(CLEAN(StudentTable[[#This Row],[Given Name 
(As printed in the HKID)]]))),"")</f>
        <v/>
      </c>
      <c r="V19" t="str">
        <f>IF(StudentTable[[#This Row],[exists]],TRIM(UPPER(StudentTable[[#This Row],[normalized family name]])&amp;" "&amp;PROPER(StudentTable[[#This Row],[normalized given name]])),"")</f>
        <v/>
      </c>
      <c r="W19" t="str">
        <f>IF(StudentTable[[#This Row],[exists]],LOWER(TRIM(CLEAN(StudentTable[[#This Row],[Active Email Address
(for login name and communication)]]))),"")</f>
        <v/>
      </c>
      <c r="X19" t="b">
        <f>StudentTable[[#This Row],[normalized full name]]=""</f>
        <v>1</v>
      </c>
      <c r="Y19" t="e">
        <f>SEARCH(" "&amp;StudentTable[[#This Row],[normalized given name]], StudentTable[[#This Row],[normalized family name]])</f>
        <v>#VALUE!</v>
      </c>
      <c r="Z19" t="e">
        <f>SEARCH(StudentTable[[#This Row],[normalized family name]]&amp;" ",StudentTable[[#This Row],[normalized given name]])</f>
        <v>#VALUE!</v>
      </c>
      <c r="AA1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" t="b">
        <f>AND(StudentTable[[#This Row],[exists]],StudentTable[[#This Row],[normalized family name]]&lt;&gt;"",IF(ISERROR(StudentTable[[#This Row],[fname in gname]]),FALSE, StudentTable[[#This Row],[fname in gname]]=1))</f>
        <v>0</v>
      </c>
      <c r="AC19" t="e">
        <f>VALUE(LEFT(TRIM(CLEAN(StudentTable[[#This Row],[Class]])),1))</f>
        <v>#VALUE!</v>
      </c>
      <c r="AD19" t="e">
        <f>VALUE(RIGHT(TRIM(CLEAN(StudentTable[[#This Row],[Class]])),1))</f>
        <v>#VALUE!</v>
      </c>
      <c r="AE1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" t="e">
        <f>FIND("@",StudentTable[[#This Row],[normalized email]])</f>
        <v>#VALUE!</v>
      </c>
      <c r="AG1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" t="b">
        <f>AND(StudentTable[[#This Row],[exists]],ISNUMBER(FIND(" ",StudentTable[[#This Row],[normalized email]])))</f>
        <v>0</v>
      </c>
      <c r="AI19" t="b">
        <f>AND(StudentTable[[#This Row],[exists]],ISERROR(FIND(".",RIGHT(StudentTable[[#This Row],[normalized email]],LEN(StudentTable[[#This Row],[normalized email]])-StudentTable[[#This Row],[at post in email]]))))</f>
        <v>0</v>
      </c>
      <c r="AJ19" t="b">
        <f>AND(StudentTable[[#This Row],[exists]],StudentTable[[#This Row],[normalized email]]&lt;&gt;"",COUNTIF(StudentTable[normalized email],StudentTable[[#This Row],[normalized email]])&gt;1)</f>
        <v>0</v>
      </c>
      <c r="AK19" t="b">
        <f>AND(StudentTable[[#This Row],[exists]],ISNUMBER(FIND("mial.",StudentTable[[#This Row],[normalized email]],StudentTable[[#This Row],[at post in email]]+1)))</f>
        <v>0</v>
      </c>
      <c r="AL19" t="b">
        <f>AND(StudentTable[[#This Row],[exists]],ISNUMBER(FIND("mil.",StudentTable[[#This Row],[normalized email]],StudentTable[[#This Row],[at post in email]]+1)))</f>
        <v>0</v>
      </c>
      <c r="AM19" t="b">
        <f>AND(StudentTable[[#This Row],[exists]],ISNUMBER(FIND("mal.",StudentTable[[#This Row],[normalized email]],StudentTable[[#This Row],[at post in email]]+1)))</f>
        <v>0</v>
      </c>
    </row>
    <row r="20" spans="1:39" ht="15.75" x14ac:dyDescent="0.25">
      <c r="A20" s="18">
        <v>6</v>
      </c>
      <c r="B20" s="31"/>
      <c r="C20" s="31"/>
      <c r="D20" s="31"/>
      <c r="E20" s="31"/>
      <c r="F20" s="34" t="str">
        <f>StudentTable[[#This Row],[grade string]]</f>
        <v/>
      </c>
      <c r="G20" s="34"/>
      <c r="H2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" s="45" t="str">
        <f>StudentTable[[#This Row],[normalized full name]]</f>
        <v/>
      </c>
      <c r="J2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" t="b">
        <f>AND(StudentTable[[#This Row],[exists]],OR(StudentTable[[#This Row],[blank full name]]))</f>
        <v>0</v>
      </c>
      <c r="L20" t="b">
        <f>AND(StudentTable[[#This Row],[exists]],OR(StudentTable[[#This Row],[blank full name]]))</f>
        <v>0</v>
      </c>
      <c r="M20" t="b">
        <f>AND(StudentTable[[#This Row],[exists]],OR(ISBLANK(StudentTable[[#This Row],[Active Email Address
(for login name and communication)]]),StudentTable[[#This Row],[email has many at]:[email duplicated]]))</f>
        <v>0</v>
      </c>
      <c r="N20" t="b">
        <f>AND(StudentTable[[#This Row],[exists]],ISBLANK(StudentTable[[#This Row],[Class]]))</f>
        <v>0</v>
      </c>
      <c r="O20" t="b">
        <f>AND(StudentTable[[#This Row],[exists]],ISERROR(_xlfn.XMATCH(StudentTable[[#This Row],[Form
(P1-P6, S1-S6)]],{"P1","P2","P3","P4","P5","P6","S1","S2","S3","S4","S5","S6"})))</f>
        <v>0</v>
      </c>
      <c r="P20" t="b">
        <f>AND(StudentTable[[#This Row],[exists]],ISBLANK(StudentTable[[#This Row],[Submission Batch'#]]))</f>
        <v>0</v>
      </c>
      <c r="Q20" t="b">
        <f>AND(StudentTable[[#This Row],[exists]],StudentTable[[#This Row],[gname in fname tail]])</f>
        <v>0</v>
      </c>
      <c r="R20" t="b">
        <f>AND(StudentTable[[#This Row],[exists]],StudentTable[[#This Row],[fname in gname head]])</f>
        <v>0</v>
      </c>
      <c r="S20" t="b">
        <f>AND(StudentTable[[#This Row],[exists]],OR(StudentTable[[#This Row],[email has mial.]:[email has mal.]]))</f>
        <v>0</v>
      </c>
      <c r="T20" t="str">
        <f>IF(StudentTable[[#This Row],[exists]],UPPER(TRIM(CLEAN(StudentTable[[#This Row],[Family Name 
(As printed in the HKID)]]))),"")</f>
        <v/>
      </c>
      <c r="U20" t="str">
        <f>IF(StudentTable[[#This Row],[exists]],PROPER(TRIM(CLEAN(StudentTable[[#This Row],[Given Name 
(As printed in the HKID)]]))),"")</f>
        <v/>
      </c>
      <c r="V20" t="str">
        <f>IF(StudentTable[[#This Row],[exists]],TRIM(UPPER(StudentTable[[#This Row],[normalized family name]])&amp;" "&amp;PROPER(StudentTable[[#This Row],[normalized given name]])),"")</f>
        <v/>
      </c>
      <c r="W20" t="str">
        <f>IF(StudentTable[[#This Row],[exists]],LOWER(TRIM(CLEAN(StudentTable[[#This Row],[Active Email Address
(for login name and communication)]]))),"")</f>
        <v/>
      </c>
      <c r="X20" t="b">
        <f>StudentTable[[#This Row],[normalized full name]]=""</f>
        <v>1</v>
      </c>
      <c r="Y20" t="e">
        <f>SEARCH(" "&amp;StudentTable[[#This Row],[normalized given name]], StudentTable[[#This Row],[normalized family name]])</f>
        <v>#VALUE!</v>
      </c>
      <c r="Z20" t="e">
        <f>SEARCH(StudentTable[[#This Row],[normalized family name]]&amp;" ",StudentTable[[#This Row],[normalized given name]])</f>
        <v>#VALUE!</v>
      </c>
      <c r="AA2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" t="b">
        <f>AND(StudentTable[[#This Row],[exists]],StudentTable[[#This Row],[normalized family name]]&lt;&gt;"",IF(ISERROR(StudentTable[[#This Row],[fname in gname]]),FALSE, StudentTable[[#This Row],[fname in gname]]=1))</f>
        <v>0</v>
      </c>
      <c r="AC20" t="e">
        <f>VALUE(LEFT(TRIM(CLEAN(StudentTable[[#This Row],[Class]])),1))</f>
        <v>#VALUE!</v>
      </c>
      <c r="AD20" t="e">
        <f>VALUE(RIGHT(TRIM(CLEAN(StudentTable[[#This Row],[Class]])),1))</f>
        <v>#VALUE!</v>
      </c>
      <c r="AE2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" t="e">
        <f>FIND("@",StudentTable[[#This Row],[normalized email]])</f>
        <v>#VALUE!</v>
      </c>
      <c r="AG2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" t="b">
        <f>AND(StudentTable[[#This Row],[exists]],ISNUMBER(FIND(" ",StudentTable[[#This Row],[normalized email]])))</f>
        <v>0</v>
      </c>
      <c r="AI20" t="b">
        <f>AND(StudentTable[[#This Row],[exists]],ISERROR(FIND(".",RIGHT(StudentTable[[#This Row],[normalized email]],LEN(StudentTable[[#This Row],[normalized email]])-StudentTable[[#This Row],[at post in email]]))))</f>
        <v>0</v>
      </c>
      <c r="AJ20" t="b">
        <f>AND(StudentTable[[#This Row],[exists]],StudentTable[[#This Row],[normalized email]]&lt;&gt;"",COUNTIF(StudentTable[normalized email],StudentTable[[#This Row],[normalized email]])&gt;1)</f>
        <v>0</v>
      </c>
      <c r="AK20" t="b">
        <f>AND(StudentTable[[#This Row],[exists]],ISNUMBER(FIND("mial.",StudentTable[[#This Row],[normalized email]],StudentTable[[#This Row],[at post in email]]+1)))</f>
        <v>0</v>
      </c>
      <c r="AL20" t="b">
        <f>AND(StudentTable[[#This Row],[exists]],ISNUMBER(FIND("mil.",StudentTable[[#This Row],[normalized email]],StudentTable[[#This Row],[at post in email]]+1)))</f>
        <v>0</v>
      </c>
      <c r="AM20" t="b">
        <f>AND(StudentTable[[#This Row],[exists]],ISNUMBER(FIND("mal.",StudentTable[[#This Row],[normalized email]],StudentTable[[#This Row],[at post in email]]+1)))</f>
        <v>0</v>
      </c>
    </row>
    <row r="21" spans="1:39" ht="15.75" x14ac:dyDescent="0.25">
      <c r="A21" s="18">
        <v>7</v>
      </c>
      <c r="B21" s="31"/>
      <c r="C21" s="31"/>
      <c r="D21" s="31"/>
      <c r="E21" s="31"/>
      <c r="F21" s="34" t="str">
        <f>StudentTable[[#This Row],[grade string]]</f>
        <v/>
      </c>
      <c r="G21" s="34"/>
      <c r="H2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1" s="45" t="str">
        <f>StudentTable[[#This Row],[normalized full name]]</f>
        <v/>
      </c>
      <c r="J2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" t="b">
        <f>AND(StudentTable[[#This Row],[exists]],OR(StudentTable[[#This Row],[blank full name]]))</f>
        <v>0</v>
      </c>
      <c r="L21" t="b">
        <f>AND(StudentTable[[#This Row],[exists]],OR(StudentTable[[#This Row],[blank full name]]))</f>
        <v>0</v>
      </c>
      <c r="M21" t="b">
        <f>AND(StudentTable[[#This Row],[exists]],OR(ISBLANK(StudentTable[[#This Row],[Active Email Address
(for login name and communication)]]),StudentTable[[#This Row],[email has many at]:[email duplicated]]))</f>
        <v>0</v>
      </c>
      <c r="N21" t="b">
        <f>AND(StudentTable[[#This Row],[exists]],ISBLANK(StudentTable[[#This Row],[Class]]))</f>
        <v>0</v>
      </c>
      <c r="O21" t="b">
        <f>AND(StudentTable[[#This Row],[exists]],ISERROR(_xlfn.XMATCH(StudentTable[[#This Row],[Form
(P1-P6, S1-S6)]],{"P1","P2","P3","P4","P5","P6","S1","S2","S3","S4","S5","S6"})))</f>
        <v>0</v>
      </c>
      <c r="P21" t="b">
        <f>AND(StudentTable[[#This Row],[exists]],ISBLANK(StudentTable[[#This Row],[Submission Batch'#]]))</f>
        <v>0</v>
      </c>
      <c r="Q21" t="b">
        <f>AND(StudentTable[[#This Row],[exists]],StudentTable[[#This Row],[gname in fname tail]])</f>
        <v>0</v>
      </c>
      <c r="R21" t="b">
        <f>AND(StudentTable[[#This Row],[exists]],StudentTable[[#This Row],[fname in gname head]])</f>
        <v>0</v>
      </c>
      <c r="S21" t="b">
        <f>AND(StudentTable[[#This Row],[exists]],OR(StudentTable[[#This Row],[email has mial.]:[email has mal.]]))</f>
        <v>0</v>
      </c>
      <c r="T21" t="str">
        <f>IF(StudentTable[[#This Row],[exists]],UPPER(TRIM(CLEAN(StudentTable[[#This Row],[Family Name 
(As printed in the HKID)]]))),"")</f>
        <v/>
      </c>
      <c r="U21" t="str">
        <f>IF(StudentTable[[#This Row],[exists]],PROPER(TRIM(CLEAN(StudentTable[[#This Row],[Given Name 
(As printed in the HKID)]]))),"")</f>
        <v/>
      </c>
      <c r="V21" t="str">
        <f>IF(StudentTable[[#This Row],[exists]],TRIM(UPPER(StudentTable[[#This Row],[normalized family name]])&amp;" "&amp;PROPER(StudentTable[[#This Row],[normalized given name]])),"")</f>
        <v/>
      </c>
      <c r="W21" t="str">
        <f>IF(StudentTable[[#This Row],[exists]],LOWER(TRIM(CLEAN(StudentTable[[#This Row],[Active Email Address
(for login name and communication)]]))),"")</f>
        <v/>
      </c>
      <c r="X21" t="b">
        <f>StudentTable[[#This Row],[normalized full name]]=""</f>
        <v>1</v>
      </c>
      <c r="Y21" t="e">
        <f>SEARCH(" "&amp;StudentTable[[#This Row],[normalized given name]], StudentTable[[#This Row],[normalized family name]])</f>
        <v>#VALUE!</v>
      </c>
      <c r="Z21" t="e">
        <f>SEARCH(StudentTable[[#This Row],[normalized family name]]&amp;" ",StudentTable[[#This Row],[normalized given name]])</f>
        <v>#VALUE!</v>
      </c>
      <c r="AA2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" t="b">
        <f>AND(StudentTable[[#This Row],[exists]],StudentTable[[#This Row],[normalized family name]]&lt;&gt;"",IF(ISERROR(StudentTable[[#This Row],[fname in gname]]),FALSE, StudentTable[[#This Row],[fname in gname]]=1))</f>
        <v>0</v>
      </c>
      <c r="AC21" t="e">
        <f>VALUE(LEFT(TRIM(CLEAN(StudentTable[[#This Row],[Class]])),1))</f>
        <v>#VALUE!</v>
      </c>
      <c r="AD21" t="e">
        <f>VALUE(RIGHT(TRIM(CLEAN(StudentTable[[#This Row],[Class]])),1))</f>
        <v>#VALUE!</v>
      </c>
      <c r="AE2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" t="e">
        <f>FIND("@",StudentTable[[#This Row],[normalized email]])</f>
        <v>#VALUE!</v>
      </c>
      <c r="AG2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" t="b">
        <f>AND(StudentTable[[#This Row],[exists]],ISNUMBER(FIND(" ",StudentTable[[#This Row],[normalized email]])))</f>
        <v>0</v>
      </c>
      <c r="AI21" t="b">
        <f>AND(StudentTable[[#This Row],[exists]],ISERROR(FIND(".",RIGHT(StudentTable[[#This Row],[normalized email]],LEN(StudentTable[[#This Row],[normalized email]])-StudentTable[[#This Row],[at post in email]]))))</f>
        <v>0</v>
      </c>
      <c r="AJ21" t="b">
        <f>AND(StudentTable[[#This Row],[exists]],StudentTable[[#This Row],[normalized email]]&lt;&gt;"",COUNTIF(StudentTable[normalized email],StudentTable[[#This Row],[normalized email]])&gt;1)</f>
        <v>0</v>
      </c>
      <c r="AK21" t="b">
        <f>AND(StudentTable[[#This Row],[exists]],ISNUMBER(FIND("mial.",StudentTable[[#This Row],[normalized email]],StudentTable[[#This Row],[at post in email]]+1)))</f>
        <v>0</v>
      </c>
      <c r="AL21" t="b">
        <f>AND(StudentTable[[#This Row],[exists]],ISNUMBER(FIND("mil.",StudentTable[[#This Row],[normalized email]],StudentTable[[#This Row],[at post in email]]+1)))</f>
        <v>0</v>
      </c>
      <c r="AM21" t="b">
        <f>AND(StudentTable[[#This Row],[exists]],ISNUMBER(FIND("mal.",StudentTable[[#This Row],[normalized email]],StudentTable[[#This Row],[at post in email]]+1)))</f>
        <v>0</v>
      </c>
    </row>
    <row r="22" spans="1:39" ht="15.75" x14ac:dyDescent="0.25">
      <c r="A22" s="18">
        <v>8</v>
      </c>
      <c r="B22" s="31"/>
      <c r="C22" s="31"/>
      <c r="D22" s="31"/>
      <c r="E22" s="31"/>
      <c r="F22" s="34" t="str">
        <f>StudentTable[[#This Row],[grade string]]</f>
        <v/>
      </c>
      <c r="G22" s="34"/>
      <c r="H2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2" s="45" t="str">
        <f>StudentTable[[#This Row],[normalized full name]]</f>
        <v/>
      </c>
      <c r="J2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2" t="b">
        <f>AND(StudentTable[[#This Row],[exists]],OR(StudentTable[[#This Row],[blank full name]]))</f>
        <v>0</v>
      </c>
      <c r="L22" t="b">
        <f>AND(StudentTable[[#This Row],[exists]],OR(StudentTable[[#This Row],[blank full name]]))</f>
        <v>0</v>
      </c>
      <c r="M22" t="b">
        <f>AND(StudentTable[[#This Row],[exists]],OR(ISBLANK(StudentTable[[#This Row],[Active Email Address
(for login name and communication)]]),StudentTable[[#This Row],[email has many at]:[email duplicated]]))</f>
        <v>0</v>
      </c>
      <c r="N22" t="b">
        <f>AND(StudentTable[[#This Row],[exists]],ISBLANK(StudentTable[[#This Row],[Class]]))</f>
        <v>0</v>
      </c>
      <c r="O22" t="b">
        <f>AND(StudentTable[[#This Row],[exists]],ISERROR(_xlfn.XMATCH(StudentTable[[#This Row],[Form
(P1-P6, S1-S6)]],{"P1","P2","P3","P4","P5","P6","S1","S2","S3","S4","S5","S6"})))</f>
        <v>0</v>
      </c>
      <c r="P22" t="b">
        <f>AND(StudentTable[[#This Row],[exists]],ISBLANK(StudentTable[[#This Row],[Submission Batch'#]]))</f>
        <v>0</v>
      </c>
      <c r="Q22" t="b">
        <f>AND(StudentTable[[#This Row],[exists]],StudentTable[[#This Row],[gname in fname tail]])</f>
        <v>0</v>
      </c>
      <c r="R22" t="b">
        <f>AND(StudentTable[[#This Row],[exists]],StudentTable[[#This Row],[fname in gname head]])</f>
        <v>0</v>
      </c>
      <c r="S22" t="b">
        <f>AND(StudentTable[[#This Row],[exists]],OR(StudentTable[[#This Row],[email has mial.]:[email has mal.]]))</f>
        <v>0</v>
      </c>
      <c r="T22" t="str">
        <f>IF(StudentTable[[#This Row],[exists]],UPPER(TRIM(CLEAN(StudentTable[[#This Row],[Family Name 
(As printed in the HKID)]]))),"")</f>
        <v/>
      </c>
      <c r="U22" t="str">
        <f>IF(StudentTable[[#This Row],[exists]],PROPER(TRIM(CLEAN(StudentTable[[#This Row],[Given Name 
(As printed in the HKID)]]))),"")</f>
        <v/>
      </c>
      <c r="V22" t="str">
        <f>IF(StudentTable[[#This Row],[exists]],TRIM(UPPER(StudentTable[[#This Row],[normalized family name]])&amp;" "&amp;PROPER(StudentTable[[#This Row],[normalized given name]])),"")</f>
        <v/>
      </c>
      <c r="W22" t="str">
        <f>IF(StudentTable[[#This Row],[exists]],LOWER(TRIM(CLEAN(StudentTable[[#This Row],[Active Email Address
(for login name and communication)]]))),"")</f>
        <v/>
      </c>
      <c r="X22" t="b">
        <f>StudentTable[[#This Row],[normalized full name]]=""</f>
        <v>1</v>
      </c>
      <c r="Y22" t="e">
        <f>SEARCH(" "&amp;StudentTable[[#This Row],[normalized given name]], StudentTable[[#This Row],[normalized family name]])</f>
        <v>#VALUE!</v>
      </c>
      <c r="Z22" t="e">
        <f>SEARCH(StudentTable[[#This Row],[normalized family name]]&amp;" ",StudentTable[[#This Row],[normalized given name]])</f>
        <v>#VALUE!</v>
      </c>
      <c r="AA2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2" t="b">
        <f>AND(StudentTable[[#This Row],[exists]],StudentTable[[#This Row],[normalized family name]]&lt;&gt;"",IF(ISERROR(StudentTable[[#This Row],[fname in gname]]),FALSE, StudentTable[[#This Row],[fname in gname]]=1))</f>
        <v>0</v>
      </c>
      <c r="AC22" t="e">
        <f>VALUE(LEFT(TRIM(CLEAN(StudentTable[[#This Row],[Class]])),1))</f>
        <v>#VALUE!</v>
      </c>
      <c r="AD22" t="e">
        <f>VALUE(RIGHT(TRIM(CLEAN(StudentTable[[#This Row],[Class]])),1))</f>
        <v>#VALUE!</v>
      </c>
      <c r="AE2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2" t="e">
        <f>FIND("@",StudentTable[[#This Row],[normalized email]])</f>
        <v>#VALUE!</v>
      </c>
      <c r="AG2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2" t="b">
        <f>AND(StudentTable[[#This Row],[exists]],ISNUMBER(FIND(" ",StudentTable[[#This Row],[normalized email]])))</f>
        <v>0</v>
      </c>
      <c r="AI22" t="b">
        <f>AND(StudentTable[[#This Row],[exists]],ISERROR(FIND(".",RIGHT(StudentTable[[#This Row],[normalized email]],LEN(StudentTable[[#This Row],[normalized email]])-StudentTable[[#This Row],[at post in email]]))))</f>
        <v>0</v>
      </c>
      <c r="AJ22" t="b">
        <f>AND(StudentTable[[#This Row],[exists]],StudentTable[[#This Row],[normalized email]]&lt;&gt;"",COUNTIF(StudentTable[normalized email],StudentTable[[#This Row],[normalized email]])&gt;1)</f>
        <v>0</v>
      </c>
      <c r="AK22" t="b">
        <f>AND(StudentTable[[#This Row],[exists]],ISNUMBER(FIND("mial.",StudentTable[[#This Row],[normalized email]],StudentTable[[#This Row],[at post in email]]+1)))</f>
        <v>0</v>
      </c>
      <c r="AL22" t="b">
        <f>AND(StudentTable[[#This Row],[exists]],ISNUMBER(FIND("mil.",StudentTable[[#This Row],[normalized email]],StudentTable[[#This Row],[at post in email]]+1)))</f>
        <v>0</v>
      </c>
      <c r="AM22" t="b">
        <f>AND(StudentTable[[#This Row],[exists]],ISNUMBER(FIND("mal.",StudentTable[[#This Row],[normalized email]],StudentTable[[#This Row],[at post in email]]+1)))</f>
        <v>0</v>
      </c>
    </row>
    <row r="23" spans="1:39" ht="15.75" x14ac:dyDescent="0.25">
      <c r="A23" s="18">
        <v>9</v>
      </c>
      <c r="B23" s="31"/>
      <c r="C23" s="31"/>
      <c r="D23" s="31"/>
      <c r="E23" s="31"/>
      <c r="F23" s="34" t="str">
        <f>StudentTable[[#This Row],[grade string]]</f>
        <v/>
      </c>
      <c r="G23" s="34"/>
      <c r="H2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3" s="45" t="str">
        <f>StudentTable[[#This Row],[normalized full name]]</f>
        <v/>
      </c>
      <c r="J2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3" t="b">
        <f>AND(StudentTable[[#This Row],[exists]],OR(StudentTable[[#This Row],[blank full name]]))</f>
        <v>0</v>
      </c>
      <c r="L23" t="b">
        <f>AND(StudentTable[[#This Row],[exists]],OR(StudentTable[[#This Row],[blank full name]]))</f>
        <v>0</v>
      </c>
      <c r="M23" t="b">
        <f>AND(StudentTable[[#This Row],[exists]],OR(ISBLANK(StudentTable[[#This Row],[Active Email Address
(for login name and communication)]]),StudentTable[[#This Row],[email has many at]:[email duplicated]]))</f>
        <v>0</v>
      </c>
      <c r="N23" t="b">
        <f>AND(StudentTable[[#This Row],[exists]],ISBLANK(StudentTable[[#This Row],[Class]]))</f>
        <v>0</v>
      </c>
      <c r="O23" t="b">
        <f>AND(StudentTable[[#This Row],[exists]],ISERROR(_xlfn.XMATCH(StudentTable[[#This Row],[Form
(P1-P6, S1-S6)]],{"P1","P2","P3","P4","P5","P6","S1","S2","S3","S4","S5","S6"})))</f>
        <v>0</v>
      </c>
      <c r="P23" t="b">
        <f>AND(StudentTable[[#This Row],[exists]],ISBLANK(StudentTable[[#This Row],[Submission Batch'#]]))</f>
        <v>0</v>
      </c>
      <c r="Q23" t="b">
        <f>AND(StudentTable[[#This Row],[exists]],StudentTable[[#This Row],[gname in fname tail]])</f>
        <v>0</v>
      </c>
      <c r="R23" t="b">
        <f>AND(StudentTable[[#This Row],[exists]],StudentTable[[#This Row],[fname in gname head]])</f>
        <v>0</v>
      </c>
      <c r="S23" t="b">
        <f>AND(StudentTable[[#This Row],[exists]],OR(StudentTable[[#This Row],[email has mial.]:[email has mal.]]))</f>
        <v>0</v>
      </c>
      <c r="T23" t="str">
        <f>IF(StudentTable[[#This Row],[exists]],UPPER(TRIM(CLEAN(StudentTable[[#This Row],[Family Name 
(As printed in the HKID)]]))),"")</f>
        <v/>
      </c>
      <c r="U23" t="str">
        <f>IF(StudentTable[[#This Row],[exists]],PROPER(TRIM(CLEAN(StudentTable[[#This Row],[Given Name 
(As printed in the HKID)]]))),"")</f>
        <v/>
      </c>
      <c r="V23" t="str">
        <f>IF(StudentTable[[#This Row],[exists]],TRIM(UPPER(StudentTable[[#This Row],[normalized family name]])&amp;" "&amp;PROPER(StudentTable[[#This Row],[normalized given name]])),"")</f>
        <v/>
      </c>
      <c r="W23" t="str">
        <f>IF(StudentTable[[#This Row],[exists]],LOWER(TRIM(CLEAN(StudentTable[[#This Row],[Active Email Address
(for login name and communication)]]))),"")</f>
        <v/>
      </c>
      <c r="X23" t="b">
        <f>StudentTable[[#This Row],[normalized full name]]=""</f>
        <v>1</v>
      </c>
      <c r="Y23" t="e">
        <f>SEARCH(" "&amp;StudentTable[[#This Row],[normalized given name]], StudentTable[[#This Row],[normalized family name]])</f>
        <v>#VALUE!</v>
      </c>
      <c r="Z23" t="e">
        <f>SEARCH(StudentTable[[#This Row],[normalized family name]]&amp;" ",StudentTable[[#This Row],[normalized given name]])</f>
        <v>#VALUE!</v>
      </c>
      <c r="AA2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3" t="b">
        <f>AND(StudentTable[[#This Row],[exists]],StudentTable[[#This Row],[normalized family name]]&lt;&gt;"",IF(ISERROR(StudentTable[[#This Row],[fname in gname]]),FALSE, StudentTable[[#This Row],[fname in gname]]=1))</f>
        <v>0</v>
      </c>
      <c r="AC23" t="e">
        <f>VALUE(LEFT(TRIM(CLEAN(StudentTable[[#This Row],[Class]])),1))</f>
        <v>#VALUE!</v>
      </c>
      <c r="AD23" t="e">
        <f>VALUE(RIGHT(TRIM(CLEAN(StudentTable[[#This Row],[Class]])),1))</f>
        <v>#VALUE!</v>
      </c>
      <c r="AE2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3" t="e">
        <f>FIND("@",StudentTable[[#This Row],[normalized email]])</f>
        <v>#VALUE!</v>
      </c>
      <c r="AG2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3" t="b">
        <f>AND(StudentTable[[#This Row],[exists]],ISNUMBER(FIND(" ",StudentTable[[#This Row],[normalized email]])))</f>
        <v>0</v>
      </c>
      <c r="AI23" t="b">
        <f>AND(StudentTable[[#This Row],[exists]],ISERROR(FIND(".",RIGHT(StudentTable[[#This Row],[normalized email]],LEN(StudentTable[[#This Row],[normalized email]])-StudentTable[[#This Row],[at post in email]]))))</f>
        <v>0</v>
      </c>
      <c r="AJ23" t="b">
        <f>AND(StudentTable[[#This Row],[exists]],StudentTable[[#This Row],[normalized email]]&lt;&gt;"",COUNTIF(StudentTable[normalized email],StudentTable[[#This Row],[normalized email]])&gt;1)</f>
        <v>0</v>
      </c>
      <c r="AK23" t="b">
        <f>AND(StudentTable[[#This Row],[exists]],ISNUMBER(FIND("mial.",StudentTable[[#This Row],[normalized email]],StudentTable[[#This Row],[at post in email]]+1)))</f>
        <v>0</v>
      </c>
      <c r="AL23" t="b">
        <f>AND(StudentTable[[#This Row],[exists]],ISNUMBER(FIND("mil.",StudentTable[[#This Row],[normalized email]],StudentTable[[#This Row],[at post in email]]+1)))</f>
        <v>0</v>
      </c>
      <c r="AM23" t="b">
        <f>AND(StudentTable[[#This Row],[exists]],ISNUMBER(FIND("mal.",StudentTable[[#This Row],[normalized email]],StudentTable[[#This Row],[at post in email]]+1)))</f>
        <v>0</v>
      </c>
    </row>
    <row r="24" spans="1:39" ht="15.75" x14ac:dyDescent="0.25">
      <c r="A24" s="18">
        <v>10</v>
      </c>
      <c r="B24" s="31"/>
      <c r="C24" s="31"/>
      <c r="D24" s="31"/>
      <c r="E24" s="31"/>
      <c r="F24" s="34" t="str">
        <f>StudentTable[[#This Row],[grade string]]</f>
        <v/>
      </c>
      <c r="G24" s="34"/>
      <c r="H2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4" s="45" t="str">
        <f>StudentTable[[#This Row],[normalized full name]]</f>
        <v/>
      </c>
      <c r="J2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4" t="b">
        <f>AND(StudentTable[[#This Row],[exists]],OR(StudentTable[[#This Row],[blank full name]]))</f>
        <v>0</v>
      </c>
      <c r="L24" t="b">
        <f>AND(StudentTable[[#This Row],[exists]],OR(StudentTable[[#This Row],[blank full name]]))</f>
        <v>0</v>
      </c>
      <c r="M24" t="b">
        <f>AND(StudentTable[[#This Row],[exists]],OR(ISBLANK(StudentTable[[#This Row],[Active Email Address
(for login name and communication)]]),StudentTable[[#This Row],[email has many at]:[email duplicated]]))</f>
        <v>0</v>
      </c>
      <c r="N24" t="b">
        <f>AND(StudentTable[[#This Row],[exists]],ISBLANK(StudentTable[[#This Row],[Class]]))</f>
        <v>0</v>
      </c>
      <c r="O24" t="b">
        <f>AND(StudentTable[[#This Row],[exists]],ISERROR(_xlfn.XMATCH(StudentTable[[#This Row],[Form
(P1-P6, S1-S6)]],{"P1","P2","P3","P4","P5","P6","S1","S2","S3","S4","S5","S6"})))</f>
        <v>0</v>
      </c>
      <c r="P24" t="b">
        <f>AND(StudentTable[[#This Row],[exists]],ISBLANK(StudentTable[[#This Row],[Submission Batch'#]]))</f>
        <v>0</v>
      </c>
      <c r="Q24" t="b">
        <f>AND(StudentTable[[#This Row],[exists]],StudentTable[[#This Row],[gname in fname tail]])</f>
        <v>0</v>
      </c>
      <c r="R24" t="b">
        <f>AND(StudentTable[[#This Row],[exists]],StudentTable[[#This Row],[fname in gname head]])</f>
        <v>0</v>
      </c>
      <c r="S24" t="b">
        <f>AND(StudentTable[[#This Row],[exists]],OR(StudentTable[[#This Row],[email has mial.]:[email has mal.]]))</f>
        <v>0</v>
      </c>
      <c r="T24" t="str">
        <f>IF(StudentTable[[#This Row],[exists]],UPPER(TRIM(CLEAN(StudentTable[[#This Row],[Family Name 
(As printed in the HKID)]]))),"")</f>
        <v/>
      </c>
      <c r="U24" t="str">
        <f>IF(StudentTable[[#This Row],[exists]],PROPER(TRIM(CLEAN(StudentTable[[#This Row],[Given Name 
(As printed in the HKID)]]))),"")</f>
        <v/>
      </c>
      <c r="V24" t="str">
        <f>IF(StudentTable[[#This Row],[exists]],TRIM(UPPER(StudentTable[[#This Row],[normalized family name]])&amp;" "&amp;PROPER(StudentTable[[#This Row],[normalized given name]])),"")</f>
        <v/>
      </c>
      <c r="W24" t="str">
        <f>IF(StudentTable[[#This Row],[exists]],LOWER(TRIM(CLEAN(StudentTable[[#This Row],[Active Email Address
(for login name and communication)]]))),"")</f>
        <v/>
      </c>
      <c r="X24" t="b">
        <f>StudentTable[[#This Row],[normalized full name]]=""</f>
        <v>1</v>
      </c>
      <c r="Y24" t="e">
        <f>SEARCH(" "&amp;StudentTable[[#This Row],[normalized given name]], StudentTable[[#This Row],[normalized family name]])</f>
        <v>#VALUE!</v>
      </c>
      <c r="Z24" t="e">
        <f>SEARCH(StudentTable[[#This Row],[normalized family name]]&amp;" ",StudentTable[[#This Row],[normalized given name]])</f>
        <v>#VALUE!</v>
      </c>
      <c r="AA2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4" t="b">
        <f>AND(StudentTable[[#This Row],[exists]],StudentTable[[#This Row],[normalized family name]]&lt;&gt;"",IF(ISERROR(StudentTable[[#This Row],[fname in gname]]),FALSE, StudentTable[[#This Row],[fname in gname]]=1))</f>
        <v>0</v>
      </c>
      <c r="AC24" t="e">
        <f>VALUE(LEFT(TRIM(CLEAN(StudentTable[[#This Row],[Class]])),1))</f>
        <v>#VALUE!</v>
      </c>
      <c r="AD24" t="e">
        <f>VALUE(RIGHT(TRIM(CLEAN(StudentTable[[#This Row],[Class]])),1))</f>
        <v>#VALUE!</v>
      </c>
      <c r="AE2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4" t="e">
        <f>FIND("@",StudentTable[[#This Row],[normalized email]])</f>
        <v>#VALUE!</v>
      </c>
      <c r="AG2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4" t="b">
        <f>AND(StudentTable[[#This Row],[exists]],ISNUMBER(FIND(" ",StudentTable[[#This Row],[normalized email]])))</f>
        <v>0</v>
      </c>
      <c r="AI24" t="b">
        <f>AND(StudentTable[[#This Row],[exists]],ISERROR(FIND(".",RIGHT(StudentTable[[#This Row],[normalized email]],LEN(StudentTable[[#This Row],[normalized email]])-StudentTable[[#This Row],[at post in email]]))))</f>
        <v>0</v>
      </c>
      <c r="AJ24" t="b">
        <f>AND(StudentTable[[#This Row],[exists]],StudentTable[[#This Row],[normalized email]]&lt;&gt;"",COUNTIF(StudentTable[normalized email],StudentTable[[#This Row],[normalized email]])&gt;1)</f>
        <v>0</v>
      </c>
      <c r="AK24" t="b">
        <f>AND(StudentTable[[#This Row],[exists]],ISNUMBER(FIND("mial.",StudentTable[[#This Row],[normalized email]],StudentTable[[#This Row],[at post in email]]+1)))</f>
        <v>0</v>
      </c>
      <c r="AL24" t="b">
        <f>AND(StudentTable[[#This Row],[exists]],ISNUMBER(FIND("mil.",StudentTable[[#This Row],[normalized email]],StudentTable[[#This Row],[at post in email]]+1)))</f>
        <v>0</v>
      </c>
      <c r="AM24" t="b">
        <f>AND(StudentTable[[#This Row],[exists]],ISNUMBER(FIND("mal.",StudentTable[[#This Row],[normalized email]],StudentTable[[#This Row],[at post in email]]+1)))</f>
        <v>0</v>
      </c>
    </row>
    <row r="25" spans="1:39" ht="15.75" x14ac:dyDescent="0.25">
      <c r="A25" s="18">
        <v>11</v>
      </c>
      <c r="B25" s="31"/>
      <c r="C25" s="31"/>
      <c r="D25" s="31"/>
      <c r="E25" s="31"/>
      <c r="F25" s="34" t="str">
        <f>StudentTable[[#This Row],[grade string]]</f>
        <v/>
      </c>
      <c r="G25" s="34"/>
      <c r="H2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5" s="45" t="str">
        <f>StudentTable[[#This Row],[normalized full name]]</f>
        <v/>
      </c>
      <c r="J2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5" t="b">
        <f>AND(StudentTable[[#This Row],[exists]],OR(StudentTable[[#This Row],[blank full name]]))</f>
        <v>0</v>
      </c>
      <c r="L25" t="b">
        <f>AND(StudentTable[[#This Row],[exists]],OR(StudentTable[[#This Row],[blank full name]]))</f>
        <v>0</v>
      </c>
      <c r="M25" t="b">
        <f>AND(StudentTable[[#This Row],[exists]],OR(ISBLANK(StudentTable[[#This Row],[Active Email Address
(for login name and communication)]]),StudentTable[[#This Row],[email has many at]:[email duplicated]]))</f>
        <v>0</v>
      </c>
      <c r="N25" t="b">
        <f>AND(StudentTable[[#This Row],[exists]],ISBLANK(StudentTable[[#This Row],[Class]]))</f>
        <v>0</v>
      </c>
      <c r="O25" t="b">
        <f>AND(StudentTable[[#This Row],[exists]],ISERROR(_xlfn.XMATCH(StudentTable[[#This Row],[Form
(P1-P6, S1-S6)]],{"P1","P2","P3","P4","P5","P6","S1","S2","S3","S4","S5","S6"})))</f>
        <v>0</v>
      </c>
      <c r="P25" t="b">
        <f>AND(StudentTable[[#This Row],[exists]],ISBLANK(StudentTable[[#This Row],[Submission Batch'#]]))</f>
        <v>0</v>
      </c>
      <c r="Q25" t="b">
        <f>AND(StudentTable[[#This Row],[exists]],StudentTable[[#This Row],[gname in fname tail]])</f>
        <v>0</v>
      </c>
      <c r="R25" t="b">
        <f>AND(StudentTable[[#This Row],[exists]],StudentTable[[#This Row],[fname in gname head]])</f>
        <v>0</v>
      </c>
      <c r="S25" t="b">
        <f>AND(StudentTable[[#This Row],[exists]],OR(StudentTable[[#This Row],[email has mial.]:[email has mal.]]))</f>
        <v>0</v>
      </c>
      <c r="T25" t="str">
        <f>IF(StudentTable[[#This Row],[exists]],UPPER(TRIM(CLEAN(StudentTable[[#This Row],[Family Name 
(As printed in the HKID)]]))),"")</f>
        <v/>
      </c>
      <c r="U25" t="str">
        <f>IF(StudentTable[[#This Row],[exists]],PROPER(TRIM(CLEAN(StudentTable[[#This Row],[Given Name 
(As printed in the HKID)]]))),"")</f>
        <v/>
      </c>
      <c r="V25" t="str">
        <f>IF(StudentTable[[#This Row],[exists]],TRIM(UPPER(StudentTable[[#This Row],[normalized family name]])&amp;" "&amp;PROPER(StudentTable[[#This Row],[normalized given name]])),"")</f>
        <v/>
      </c>
      <c r="W25" t="str">
        <f>IF(StudentTable[[#This Row],[exists]],LOWER(TRIM(CLEAN(StudentTable[[#This Row],[Active Email Address
(for login name and communication)]]))),"")</f>
        <v/>
      </c>
      <c r="X25" t="b">
        <f>StudentTable[[#This Row],[normalized full name]]=""</f>
        <v>1</v>
      </c>
      <c r="Y25" t="e">
        <f>SEARCH(" "&amp;StudentTable[[#This Row],[normalized given name]], StudentTable[[#This Row],[normalized family name]])</f>
        <v>#VALUE!</v>
      </c>
      <c r="Z25" t="e">
        <f>SEARCH(StudentTable[[#This Row],[normalized family name]]&amp;" ",StudentTable[[#This Row],[normalized given name]])</f>
        <v>#VALUE!</v>
      </c>
      <c r="AA2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5" t="b">
        <f>AND(StudentTable[[#This Row],[exists]],StudentTable[[#This Row],[normalized family name]]&lt;&gt;"",IF(ISERROR(StudentTable[[#This Row],[fname in gname]]),FALSE, StudentTable[[#This Row],[fname in gname]]=1))</f>
        <v>0</v>
      </c>
      <c r="AC25" t="e">
        <f>VALUE(LEFT(TRIM(CLEAN(StudentTable[[#This Row],[Class]])),1))</f>
        <v>#VALUE!</v>
      </c>
      <c r="AD25" t="e">
        <f>VALUE(RIGHT(TRIM(CLEAN(StudentTable[[#This Row],[Class]])),1))</f>
        <v>#VALUE!</v>
      </c>
      <c r="AE2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5" t="e">
        <f>FIND("@",StudentTable[[#This Row],[normalized email]])</f>
        <v>#VALUE!</v>
      </c>
      <c r="AG2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5" t="b">
        <f>AND(StudentTable[[#This Row],[exists]],ISNUMBER(FIND(" ",StudentTable[[#This Row],[normalized email]])))</f>
        <v>0</v>
      </c>
      <c r="AI25" t="b">
        <f>AND(StudentTable[[#This Row],[exists]],ISERROR(FIND(".",RIGHT(StudentTable[[#This Row],[normalized email]],LEN(StudentTable[[#This Row],[normalized email]])-StudentTable[[#This Row],[at post in email]]))))</f>
        <v>0</v>
      </c>
      <c r="AJ25" t="b">
        <f>AND(StudentTable[[#This Row],[exists]],StudentTable[[#This Row],[normalized email]]&lt;&gt;"",COUNTIF(StudentTable[normalized email],StudentTable[[#This Row],[normalized email]])&gt;1)</f>
        <v>0</v>
      </c>
      <c r="AK25" t="b">
        <f>AND(StudentTable[[#This Row],[exists]],ISNUMBER(FIND("mial.",StudentTable[[#This Row],[normalized email]],StudentTable[[#This Row],[at post in email]]+1)))</f>
        <v>0</v>
      </c>
      <c r="AL25" t="b">
        <f>AND(StudentTable[[#This Row],[exists]],ISNUMBER(FIND("mil.",StudentTable[[#This Row],[normalized email]],StudentTable[[#This Row],[at post in email]]+1)))</f>
        <v>0</v>
      </c>
      <c r="AM25" t="b">
        <f>AND(StudentTable[[#This Row],[exists]],ISNUMBER(FIND("mal.",StudentTable[[#This Row],[normalized email]],StudentTable[[#This Row],[at post in email]]+1)))</f>
        <v>0</v>
      </c>
    </row>
    <row r="26" spans="1:39" ht="15.75" x14ac:dyDescent="0.25">
      <c r="A26" s="18">
        <v>12</v>
      </c>
      <c r="B26" s="31"/>
      <c r="C26" s="31"/>
      <c r="D26" s="31"/>
      <c r="E26" s="31"/>
      <c r="F26" s="34" t="str">
        <f>StudentTable[[#This Row],[grade string]]</f>
        <v/>
      </c>
      <c r="G26" s="34"/>
      <c r="H2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6" s="45" t="str">
        <f>StudentTable[[#This Row],[normalized full name]]</f>
        <v/>
      </c>
      <c r="J2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6" t="b">
        <f>AND(StudentTable[[#This Row],[exists]],OR(StudentTable[[#This Row],[blank full name]]))</f>
        <v>0</v>
      </c>
      <c r="L26" t="b">
        <f>AND(StudentTable[[#This Row],[exists]],OR(StudentTable[[#This Row],[blank full name]]))</f>
        <v>0</v>
      </c>
      <c r="M26" t="b">
        <f>AND(StudentTable[[#This Row],[exists]],OR(ISBLANK(StudentTable[[#This Row],[Active Email Address
(for login name and communication)]]),StudentTable[[#This Row],[email has many at]:[email duplicated]]))</f>
        <v>0</v>
      </c>
      <c r="N26" t="b">
        <f>AND(StudentTable[[#This Row],[exists]],ISBLANK(StudentTable[[#This Row],[Class]]))</f>
        <v>0</v>
      </c>
      <c r="O26" t="b">
        <f>AND(StudentTable[[#This Row],[exists]],ISERROR(_xlfn.XMATCH(StudentTable[[#This Row],[Form
(P1-P6, S1-S6)]],{"P1","P2","P3","P4","P5","P6","S1","S2","S3","S4","S5","S6"})))</f>
        <v>0</v>
      </c>
      <c r="P26" t="b">
        <f>AND(StudentTable[[#This Row],[exists]],ISBLANK(StudentTable[[#This Row],[Submission Batch'#]]))</f>
        <v>0</v>
      </c>
      <c r="Q26" t="b">
        <f>AND(StudentTable[[#This Row],[exists]],StudentTable[[#This Row],[gname in fname tail]])</f>
        <v>0</v>
      </c>
      <c r="R26" t="b">
        <f>AND(StudentTable[[#This Row],[exists]],StudentTable[[#This Row],[fname in gname head]])</f>
        <v>0</v>
      </c>
      <c r="S26" t="b">
        <f>AND(StudentTable[[#This Row],[exists]],OR(StudentTable[[#This Row],[email has mial.]:[email has mal.]]))</f>
        <v>0</v>
      </c>
      <c r="T26" t="str">
        <f>IF(StudentTable[[#This Row],[exists]],UPPER(TRIM(CLEAN(StudentTable[[#This Row],[Family Name 
(As printed in the HKID)]]))),"")</f>
        <v/>
      </c>
      <c r="U26" t="str">
        <f>IF(StudentTable[[#This Row],[exists]],PROPER(TRIM(CLEAN(StudentTable[[#This Row],[Given Name 
(As printed in the HKID)]]))),"")</f>
        <v/>
      </c>
      <c r="V26" t="str">
        <f>IF(StudentTable[[#This Row],[exists]],TRIM(UPPER(StudentTable[[#This Row],[normalized family name]])&amp;" "&amp;PROPER(StudentTable[[#This Row],[normalized given name]])),"")</f>
        <v/>
      </c>
      <c r="W26" t="str">
        <f>IF(StudentTable[[#This Row],[exists]],LOWER(TRIM(CLEAN(StudentTable[[#This Row],[Active Email Address
(for login name and communication)]]))),"")</f>
        <v/>
      </c>
      <c r="X26" t="b">
        <f>StudentTable[[#This Row],[normalized full name]]=""</f>
        <v>1</v>
      </c>
      <c r="Y26" t="e">
        <f>SEARCH(" "&amp;StudentTable[[#This Row],[normalized given name]], StudentTable[[#This Row],[normalized family name]])</f>
        <v>#VALUE!</v>
      </c>
      <c r="Z26" t="e">
        <f>SEARCH(StudentTable[[#This Row],[normalized family name]]&amp;" ",StudentTable[[#This Row],[normalized given name]])</f>
        <v>#VALUE!</v>
      </c>
      <c r="AA2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6" t="b">
        <f>AND(StudentTable[[#This Row],[exists]],StudentTable[[#This Row],[normalized family name]]&lt;&gt;"",IF(ISERROR(StudentTable[[#This Row],[fname in gname]]),FALSE, StudentTable[[#This Row],[fname in gname]]=1))</f>
        <v>0</v>
      </c>
      <c r="AC26" t="e">
        <f>VALUE(LEFT(TRIM(CLEAN(StudentTable[[#This Row],[Class]])),1))</f>
        <v>#VALUE!</v>
      </c>
      <c r="AD26" t="e">
        <f>VALUE(RIGHT(TRIM(CLEAN(StudentTable[[#This Row],[Class]])),1))</f>
        <v>#VALUE!</v>
      </c>
      <c r="AE2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6" t="e">
        <f>FIND("@",StudentTable[[#This Row],[normalized email]])</f>
        <v>#VALUE!</v>
      </c>
      <c r="AG2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6" t="b">
        <f>AND(StudentTable[[#This Row],[exists]],ISNUMBER(FIND(" ",StudentTable[[#This Row],[normalized email]])))</f>
        <v>0</v>
      </c>
      <c r="AI26" t="b">
        <f>AND(StudentTable[[#This Row],[exists]],ISERROR(FIND(".",RIGHT(StudentTable[[#This Row],[normalized email]],LEN(StudentTable[[#This Row],[normalized email]])-StudentTable[[#This Row],[at post in email]]))))</f>
        <v>0</v>
      </c>
      <c r="AJ26" t="b">
        <f>AND(StudentTable[[#This Row],[exists]],StudentTable[[#This Row],[normalized email]]&lt;&gt;"",COUNTIF(StudentTable[normalized email],StudentTable[[#This Row],[normalized email]])&gt;1)</f>
        <v>0</v>
      </c>
      <c r="AK26" t="b">
        <f>AND(StudentTable[[#This Row],[exists]],ISNUMBER(FIND("mial.",StudentTable[[#This Row],[normalized email]],StudentTable[[#This Row],[at post in email]]+1)))</f>
        <v>0</v>
      </c>
      <c r="AL26" t="b">
        <f>AND(StudentTable[[#This Row],[exists]],ISNUMBER(FIND("mil.",StudentTable[[#This Row],[normalized email]],StudentTable[[#This Row],[at post in email]]+1)))</f>
        <v>0</v>
      </c>
      <c r="AM26" t="b">
        <f>AND(StudentTable[[#This Row],[exists]],ISNUMBER(FIND("mal.",StudentTable[[#This Row],[normalized email]],StudentTable[[#This Row],[at post in email]]+1)))</f>
        <v>0</v>
      </c>
    </row>
    <row r="27" spans="1:39" ht="15.75" x14ac:dyDescent="0.25">
      <c r="A27" s="18">
        <v>13</v>
      </c>
      <c r="B27" s="31"/>
      <c r="C27" s="31"/>
      <c r="D27" s="31"/>
      <c r="E27" s="31"/>
      <c r="F27" s="34" t="str">
        <f>StudentTable[[#This Row],[grade string]]</f>
        <v/>
      </c>
      <c r="G27" s="34"/>
      <c r="H2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7" s="45" t="str">
        <f>StudentTable[[#This Row],[normalized full name]]</f>
        <v/>
      </c>
      <c r="J2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7" t="b">
        <f>AND(StudentTable[[#This Row],[exists]],OR(StudentTable[[#This Row],[blank full name]]))</f>
        <v>0</v>
      </c>
      <c r="L27" t="b">
        <f>AND(StudentTable[[#This Row],[exists]],OR(StudentTable[[#This Row],[blank full name]]))</f>
        <v>0</v>
      </c>
      <c r="M27" t="b">
        <f>AND(StudentTable[[#This Row],[exists]],OR(ISBLANK(StudentTable[[#This Row],[Active Email Address
(for login name and communication)]]),StudentTable[[#This Row],[email has many at]:[email duplicated]]))</f>
        <v>0</v>
      </c>
      <c r="N27" t="b">
        <f>AND(StudentTable[[#This Row],[exists]],ISBLANK(StudentTable[[#This Row],[Class]]))</f>
        <v>0</v>
      </c>
      <c r="O27" t="b">
        <f>AND(StudentTable[[#This Row],[exists]],ISERROR(_xlfn.XMATCH(StudentTable[[#This Row],[Form
(P1-P6, S1-S6)]],{"P1","P2","P3","P4","P5","P6","S1","S2","S3","S4","S5","S6"})))</f>
        <v>0</v>
      </c>
      <c r="P27" t="b">
        <f>AND(StudentTable[[#This Row],[exists]],ISBLANK(StudentTable[[#This Row],[Submission Batch'#]]))</f>
        <v>0</v>
      </c>
      <c r="Q27" t="b">
        <f>AND(StudentTable[[#This Row],[exists]],StudentTable[[#This Row],[gname in fname tail]])</f>
        <v>0</v>
      </c>
      <c r="R27" t="b">
        <f>AND(StudentTable[[#This Row],[exists]],StudentTable[[#This Row],[fname in gname head]])</f>
        <v>0</v>
      </c>
      <c r="S27" t="b">
        <f>AND(StudentTable[[#This Row],[exists]],OR(StudentTable[[#This Row],[email has mial.]:[email has mal.]]))</f>
        <v>0</v>
      </c>
      <c r="T27" t="str">
        <f>IF(StudentTable[[#This Row],[exists]],UPPER(TRIM(CLEAN(StudentTable[[#This Row],[Family Name 
(As printed in the HKID)]]))),"")</f>
        <v/>
      </c>
      <c r="U27" t="str">
        <f>IF(StudentTable[[#This Row],[exists]],PROPER(TRIM(CLEAN(StudentTable[[#This Row],[Given Name 
(As printed in the HKID)]]))),"")</f>
        <v/>
      </c>
      <c r="V27" t="str">
        <f>IF(StudentTable[[#This Row],[exists]],TRIM(UPPER(StudentTable[[#This Row],[normalized family name]])&amp;" "&amp;PROPER(StudentTable[[#This Row],[normalized given name]])),"")</f>
        <v/>
      </c>
      <c r="W27" t="str">
        <f>IF(StudentTable[[#This Row],[exists]],LOWER(TRIM(CLEAN(StudentTable[[#This Row],[Active Email Address
(for login name and communication)]]))),"")</f>
        <v/>
      </c>
      <c r="X27" t="b">
        <f>StudentTable[[#This Row],[normalized full name]]=""</f>
        <v>1</v>
      </c>
      <c r="Y27" t="e">
        <f>SEARCH(" "&amp;StudentTable[[#This Row],[normalized given name]], StudentTable[[#This Row],[normalized family name]])</f>
        <v>#VALUE!</v>
      </c>
      <c r="Z27" t="e">
        <f>SEARCH(StudentTable[[#This Row],[normalized family name]]&amp;" ",StudentTable[[#This Row],[normalized given name]])</f>
        <v>#VALUE!</v>
      </c>
      <c r="AA2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7" t="b">
        <f>AND(StudentTable[[#This Row],[exists]],StudentTable[[#This Row],[normalized family name]]&lt;&gt;"",IF(ISERROR(StudentTable[[#This Row],[fname in gname]]),FALSE, StudentTable[[#This Row],[fname in gname]]=1))</f>
        <v>0</v>
      </c>
      <c r="AC27" t="e">
        <f>VALUE(LEFT(TRIM(CLEAN(StudentTable[[#This Row],[Class]])),1))</f>
        <v>#VALUE!</v>
      </c>
      <c r="AD27" t="e">
        <f>VALUE(RIGHT(TRIM(CLEAN(StudentTable[[#This Row],[Class]])),1))</f>
        <v>#VALUE!</v>
      </c>
      <c r="AE2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7" t="e">
        <f>FIND("@",StudentTable[[#This Row],[normalized email]])</f>
        <v>#VALUE!</v>
      </c>
      <c r="AG2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7" t="b">
        <f>AND(StudentTable[[#This Row],[exists]],ISNUMBER(FIND(" ",StudentTable[[#This Row],[normalized email]])))</f>
        <v>0</v>
      </c>
      <c r="AI27" t="b">
        <f>AND(StudentTable[[#This Row],[exists]],ISERROR(FIND(".",RIGHT(StudentTable[[#This Row],[normalized email]],LEN(StudentTable[[#This Row],[normalized email]])-StudentTable[[#This Row],[at post in email]]))))</f>
        <v>0</v>
      </c>
      <c r="AJ27" t="b">
        <f>AND(StudentTable[[#This Row],[exists]],StudentTable[[#This Row],[normalized email]]&lt;&gt;"",COUNTIF(StudentTable[normalized email],StudentTable[[#This Row],[normalized email]])&gt;1)</f>
        <v>0</v>
      </c>
      <c r="AK27" t="b">
        <f>AND(StudentTable[[#This Row],[exists]],ISNUMBER(FIND("mial.",StudentTable[[#This Row],[normalized email]],StudentTable[[#This Row],[at post in email]]+1)))</f>
        <v>0</v>
      </c>
      <c r="AL27" t="b">
        <f>AND(StudentTable[[#This Row],[exists]],ISNUMBER(FIND("mil.",StudentTable[[#This Row],[normalized email]],StudentTable[[#This Row],[at post in email]]+1)))</f>
        <v>0</v>
      </c>
      <c r="AM27" t="b">
        <f>AND(StudentTable[[#This Row],[exists]],ISNUMBER(FIND("mal.",StudentTable[[#This Row],[normalized email]],StudentTable[[#This Row],[at post in email]]+1)))</f>
        <v>0</v>
      </c>
    </row>
    <row r="28" spans="1:39" ht="15.75" x14ac:dyDescent="0.25">
      <c r="A28" s="18">
        <v>14</v>
      </c>
      <c r="B28" s="31"/>
      <c r="C28" s="31"/>
      <c r="D28" s="31"/>
      <c r="E28" s="31"/>
      <c r="F28" s="34" t="str">
        <f>StudentTable[[#This Row],[grade string]]</f>
        <v/>
      </c>
      <c r="G28" s="34"/>
      <c r="H2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8" s="45" t="str">
        <f>StudentTable[[#This Row],[normalized full name]]</f>
        <v/>
      </c>
      <c r="J2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8" t="b">
        <f>AND(StudentTable[[#This Row],[exists]],OR(StudentTable[[#This Row],[blank full name]]))</f>
        <v>0</v>
      </c>
      <c r="L28" t="b">
        <f>AND(StudentTable[[#This Row],[exists]],OR(StudentTable[[#This Row],[blank full name]]))</f>
        <v>0</v>
      </c>
      <c r="M28" t="b">
        <f>AND(StudentTable[[#This Row],[exists]],OR(ISBLANK(StudentTable[[#This Row],[Active Email Address
(for login name and communication)]]),StudentTable[[#This Row],[email has many at]:[email duplicated]]))</f>
        <v>0</v>
      </c>
      <c r="N28" t="b">
        <f>AND(StudentTable[[#This Row],[exists]],ISBLANK(StudentTable[[#This Row],[Class]]))</f>
        <v>0</v>
      </c>
      <c r="O28" t="b">
        <f>AND(StudentTable[[#This Row],[exists]],ISERROR(_xlfn.XMATCH(StudentTable[[#This Row],[Form
(P1-P6, S1-S6)]],{"P1","P2","P3","P4","P5","P6","S1","S2","S3","S4","S5","S6"})))</f>
        <v>0</v>
      </c>
      <c r="P28" t="b">
        <f>AND(StudentTable[[#This Row],[exists]],ISBLANK(StudentTable[[#This Row],[Submission Batch'#]]))</f>
        <v>0</v>
      </c>
      <c r="Q28" t="b">
        <f>AND(StudentTable[[#This Row],[exists]],StudentTable[[#This Row],[gname in fname tail]])</f>
        <v>0</v>
      </c>
      <c r="R28" t="b">
        <f>AND(StudentTable[[#This Row],[exists]],StudentTable[[#This Row],[fname in gname head]])</f>
        <v>0</v>
      </c>
      <c r="S28" t="b">
        <f>AND(StudentTable[[#This Row],[exists]],OR(StudentTable[[#This Row],[email has mial.]:[email has mal.]]))</f>
        <v>0</v>
      </c>
      <c r="T28" t="str">
        <f>IF(StudentTable[[#This Row],[exists]],UPPER(TRIM(CLEAN(StudentTable[[#This Row],[Family Name 
(As printed in the HKID)]]))),"")</f>
        <v/>
      </c>
      <c r="U28" t="str">
        <f>IF(StudentTable[[#This Row],[exists]],PROPER(TRIM(CLEAN(StudentTable[[#This Row],[Given Name 
(As printed in the HKID)]]))),"")</f>
        <v/>
      </c>
      <c r="V28" t="str">
        <f>IF(StudentTable[[#This Row],[exists]],TRIM(UPPER(StudentTable[[#This Row],[normalized family name]])&amp;" "&amp;PROPER(StudentTable[[#This Row],[normalized given name]])),"")</f>
        <v/>
      </c>
      <c r="W28" t="str">
        <f>IF(StudentTable[[#This Row],[exists]],LOWER(TRIM(CLEAN(StudentTable[[#This Row],[Active Email Address
(for login name and communication)]]))),"")</f>
        <v/>
      </c>
      <c r="X28" t="b">
        <f>StudentTable[[#This Row],[normalized full name]]=""</f>
        <v>1</v>
      </c>
      <c r="Y28" t="e">
        <f>SEARCH(" "&amp;StudentTable[[#This Row],[normalized given name]], StudentTable[[#This Row],[normalized family name]])</f>
        <v>#VALUE!</v>
      </c>
      <c r="Z28" t="e">
        <f>SEARCH(StudentTable[[#This Row],[normalized family name]]&amp;" ",StudentTable[[#This Row],[normalized given name]])</f>
        <v>#VALUE!</v>
      </c>
      <c r="AA2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8" t="b">
        <f>AND(StudentTable[[#This Row],[exists]],StudentTable[[#This Row],[normalized family name]]&lt;&gt;"",IF(ISERROR(StudentTable[[#This Row],[fname in gname]]),FALSE, StudentTable[[#This Row],[fname in gname]]=1))</f>
        <v>0</v>
      </c>
      <c r="AC28" t="e">
        <f>VALUE(LEFT(TRIM(CLEAN(StudentTable[[#This Row],[Class]])),1))</f>
        <v>#VALUE!</v>
      </c>
      <c r="AD28" t="e">
        <f>VALUE(RIGHT(TRIM(CLEAN(StudentTable[[#This Row],[Class]])),1))</f>
        <v>#VALUE!</v>
      </c>
      <c r="AE2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8" t="e">
        <f>FIND("@",StudentTable[[#This Row],[normalized email]])</f>
        <v>#VALUE!</v>
      </c>
      <c r="AG2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8" t="b">
        <f>AND(StudentTable[[#This Row],[exists]],ISNUMBER(FIND(" ",StudentTable[[#This Row],[normalized email]])))</f>
        <v>0</v>
      </c>
      <c r="AI28" t="b">
        <f>AND(StudentTable[[#This Row],[exists]],ISERROR(FIND(".",RIGHT(StudentTable[[#This Row],[normalized email]],LEN(StudentTable[[#This Row],[normalized email]])-StudentTable[[#This Row],[at post in email]]))))</f>
        <v>0</v>
      </c>
      <c r="AJ28" t="b">
        <f>AND(StudentTable[[#This Row],[exists]],StudentTable[[#This Row],[normalized email]]&lt;&gt;"",COUNTIF(StudentTable[normalized email],StudentTable[[#This Row],[normalized email]])&gt;1)</f>
        <v>0</v>
      </c>
      <c r="AK28" t="b">
        <f>AND(StudentTable[[#This Row],[exists]],ISNUMBER(FIND("mial.",StudentTable[[#This Row],[normalized email]],StudentTable[[#This Row],[at post in email]]+1)))</f>
        <v>0</v>
      </c>
      <c r="AL28" t="b">
        <f>AND(StudentTable[[#This Row],[exists]],ISNUMBER(FIND("mil.",StudentTable[[#This Row],[normalized email]],StudentTable[[#This Row],[at post in email]]+1)))</f>
        <v>0</v>
      </c>
      <c r="AM28" t="b">
        <f>AND(StudentTable[[#This Row],[exists]],ISNUMBER(FIND("mal.",StudentTable[[#This Row],[normalized email]],StudentTable[[#This Row],[at post in email]]+1)))</f>
        <v>0</v>
      </c>
    </row>
    <row r="29" spans="1:39" ht="15.75" x14ac:dyDescent="0.25">
      <c r="A29" s="18">
        <v>15</v>
      </c>
      <c r="B29" s="31"/>
      <c r="C29" s="31"/>
      <c r="D29" s="31"/>
      <c r="E29" s="31"/>
      <c r="F29" s="34" t="str">
        <f>StudentTable[[#This Row],[grade string]]</f>
        <v/>
      </c>
      <c r="G29" s="34"/>
      <c r="H2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9" s="45" t="str">
        <f>StudentTable[[#This Row],[normalized full name]]</f>
        <v/>
      </c>
      <c r="J2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9" t="b">
        <f>AND(StudentTable[[#This Row],[exists]],OR(StudentTable[[#This Row],[blank full name]]))</f>
        <v>0</v>
      </c>
      <c r="L29" t="b">
        <f>AND(StudentTable[[#This Row],[exists]],OR(StudentTable[[#This Row],[blank full name]]))</f>
        <v>0</v>
      </c>
      <c r="M29" t="b">
        <f>AND(StudentTable[[#This Row],[exists]],OR(ISBLANK(StudentTable[[#This Row],[Active Email Address
(for login name and communication)]]),StudentTable[[#This Row],[email has many at]:[email duplicated]]))</f>
        <v>0</v>
      </c>
      <c r="N29" t="b">
        <f>AND(StudentTable[[#This Row],[exists]],ISBLANK(StudentTable[[#This Row],[Class]]))</f>
        <v>0</v>
      </c>
      <c r="O29" t="b">
        <f>AND(StudentTable[[#This Row],[exists]],ISERROR(_xlfn.XMATCH(StudentTable[[#This Row],[Form
(P1-P6, S1-S6)]],{"P1","P2","P3","P4","P5","P6","S1","S2","S3","S4","S5","S6"})))</f>
        <v>0</v>
      </c>
      <c r="P29" t="b">
        <f>AND(StudentTable[[#This Row],[exists]],ISBLANK(StudentTable[[#This Row],[Submission Batch'#]]))</f>
        <v>0</v>
      </c>
      <c r="Q29" t="b">
        <f>AND(StudentTable[[#This Row],[exists]],StudentTable[[#This Row],[gname in fname tail]])</f>
        <v>0</v>
      </c>
      <c r="R29" t="b">
        <f>AND(StudentTable[[#This Row],[exists]],StudentTable[[#This Row],[fname in gname head]])</f>
        <v>0</v>
      </c>
      <c r="S29" t="b">
        <f>AND(StudentTable[[#This Row],[exists]],OR(StudentTable[[#This Row],[email has mial.]:[email has mal.]]))</f>
        <v>0</v>
      </c>
      <c r="T29" t="str">
        <f>IF(StudentTable[[#This Row],[exists]],UPPER(TRIM(CLEAN(StudentTable[[#This Row],[Family Name 
(As printed in the HKID)]]))),"")</f>
        <v/>
      </c>
      <c r="U29" t="str">
        <f>IF(StudentTable[[#This Row],[exists]],PROPER(TRIM(CLEAN(StudentTable[[#This Row],[Given Name 
(As printed in the HKID)]]))),"")</f>
        <v/>
      </c>
      <c r="V29" t="str">
        <f>IF(StudentTable[[#This Row],[exists]],TRIM(UPPER(StudentTable[[#This Row],[normalized family name]])&amp;" "&amp;PROPER(StudentTable[[#This Row],[normalized given name]])),"")</f>
        <v/>
      </c>
      <c r="W29" t="str">
        <f>IF(StudentTable[[#This Row],[exists]],LOWER(TRIM(CLEAN(StudentTable[[#This Row],[Active Email Address
(for login name and communication)]]))),"")</f>
        <v/>
      </c>
      <c r="X29" t="b">
        <f>StudentTable[[#This Row],[normalized full name]]=""</f>
        <v>1</v>
      </c>
      <c r="Y29" t="e">
        <f>SEARCH(" "&amp;StudentTable[[#This Row],[normalized given name]], StudentTable[[#This Row],[normalized family name]])</f>
        <v>#VALUE!</v>
      </c>
      <c r="Z29" t="e">
        <f>SEARCH(StudentTable[[#This Row],[normalized family name]]&amp;" ",StudentTable[[#This Row],[normalized given name]])</f>
        <v>#VALUE!</v>
      </c>
      <c r="AA2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9" t="b">
        <f>AND(StudentTable[[#This Row],[exists]],StudentTable[[#This Row],[normalized family name]]&lt;&gt;"",IF(ISERROR(StudentTable[[#This Row],[fname in gname]]),FALSE, StudentTable[[#This Row],[fname in gname]]=1))</f>
        <v>0</v>
      </c>
      <c r="AC29" t="e">
        <f>VALUE(LEFT(TRIM(CLEAN(StudentTable[[#This Row],[Class]])),1))</f>
        <v>#VALUE!</v>
      </c>
      <c r="AD29" t="e">
        <f>VALUE(RIGHT(TRIM(CLEAN(StudentTable[[#This Row],[Class]])),1))</f>
        <v>#VALUE!</v>
      </c>
      <c r="AE2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9" t="e">
        <f>FIND("@",StudentTable[[#This Row],[normalized email]])</f>
        <v>#VALUE!</v>
      </c>
      <c r="AG2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9" t="b">
        <f>AND(StudentTable[[#This Row],[exists]],ISNUMBER(FIND(" ",StudentTable[[#This Row],[normalized email]])))</f>
        <v>0</v>
      </c>
      <c r="AI29" t="b">
        <f>AND(StudentTable[[#This Row],[exists]],ISERROR(FIND(".",RIGHT(StudentTable[[#This Row],[normalized email]],LEN(StudentTable[[#This Row],[normalized email]])-StudentTable[[#This Row],[at post in email]]))))</f>
        <v>0</v>
      </c>
      <c r="AJ29" t="b">
        <f>AND(StudentTable[[#This Row],[exists]],StudentTable[[#This Row],[normalized email]]&lt;&gt;"",COUNTIF(StudentTable[normalized email],StudentTable[[#This Row],[normalized email]])&gt;1)</f>
        <v>0</v>
      </c>
      <c r="AK29" t="b">
        <f>AND(StudentTable[[#This Row],[exists]],ISNUMBER(FIND("mial.",StudentTable[[#This Row],[normalized email]],StudentTable[[#This Row],[at post in email]]+1)))</f>
        <v>0</v>
      </c>
      <c r="AL29" t="b">
        <f>AND(StudentTable[[#This Row],[exists]],ISNUMBER(FIND("mil.",StudentTable[[#This Row],[normalized email]],StudentTable[[#This Row],[at post in email]]+1)))</f>
        <v>0</v>
      </c>
      <c r="AM29" t="b">
        <f>AND(StudentTable[[#This Row],[exists]],ISNUMBER(FIND("mal.",StudentTable[[#This Row],[normalized email]],StudentTable[[#This Row],[at post in email]]+1)))</f>
        <v>0</v>
      </c>
    </row>
    <row r="30" spans="1:39" ht="15.75" x14ac:dyDescent="0.25">
      <c r="A30" s="18">
        <v>16</v>
      </c>
      <c r="B30" s="31"/>
      <c r="C30" s="31"/>
      <c r="D30" s="31"/>
      <c r="E30" s="31"/>
      <c r="F30" s="34" t="str">
        <f>StudentTable[[#This Row],[grade string]]</f>
        <v/>
      </c>
      <c r="G30" s="34"/>
      <c r="H3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0" s="45" t="str">
        <f>StudentTable[[#This Row],[normalized full name]]</f>
        <v/>
      </c>
      <c r="J3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0" t="b">
        <f>AND(StudentTable[[#This Row],[exists]],OR(StudentTable[[#This Row],[blank full name]]))</f>
        <v>0</v>
      </c>
      <c r="L30" t="b">
        <f>AND(StudentTable[[#This Row],[exists]],OR(StudentTable[[#This Row],[blank full name]]))</f>
        <v>0</v>
      </c>
      <c r="M30" t="b">
        <f>AND(StudentTable[[#This Row],[exists]],OR(ISBLANK(StudentTable[[#This Row],[Active Email Address
(for login name and communication)]]),StudentTable[[#This Row],[email has many at]:[email duplicated]]))</f>
        <v>0</v>
      </c>
      <c r="N30" t="b">
        <f>AND(StudentTable[[#This Row],[exists]],ISBLANK(StudentTable[[#This Row],[Class]]))</f>
        <v>0</v>
      </c>
      <c r="O30" t="b">
        <f>AND(StudentTable[[#This Row],[exists]],ISERROR(_xlfn.XMATCH(StudentTable[[#This Row],[Form
(P1-P6, S1-S6)]],{"P1","P2","P3","P4","P5","P6","S1","S2","S3","S4","S5","S6"})))</f>
        <v>0</v>
      </c>
      <c r="P30" t="b">
        <f>AND(StudentTable[[#This Row],[exists]],ISBLANK(StudentTable[[#This Row],[Submission Batch'#]]))</f>
        <v>0</v>
      </c>
      <c r="Q30" t="b">
        <f>AND(StudentTable[[#This Row],[exists]],StudentTable[[#This Row],[gname in fname tail]])</f>
        <v>0</v>
      </c>
      <c r="R30" t="b">
        <f>AND(StudentTable[[#This Row],[exists]],StudentTable[[#This Row],[fname in gname head]])</f>
        <v>0</v>
      </c>
      <c r="S30" t="b">
        <f>AND(StudentTable[[#This Row],[exists]],OR(StudentTable[[#This Row],[email has mial.]:[email has mal.]]))</f>
        <v>0</v>
      </c>
      <c r="T30" t="str">
        <f>IF(StudentTable[[#This Row],[exists]],UPPER(TRIM(CLEAN(StudentTable[[#This Row],[Family Name 
(As printed in the HKID)]]))),"")</f>
        <v/>
      </c>
      <c r="U30" t="str">
        <f>IF(StudentTable[[#This Row],[exists]],PROPER(TRIM(CLEAN(StudentTable[[#This Row],[Given Name 
(As printed in the HKID)]]))),"")</f>
        <v/>
      </c>
      <c r="V30" t="str">
        <f>IF(StudentTable[[#This Row],[exists]],TRIM(UPPER(StudentTable[[#This Row],[normalized family name]])&amp;" "&amp;PROPER(StudentTable[[#This Row],[normalized given name]])),"")</f>
        <v/>
      </c>
      <c r="W30" t="str">
        <f>IF(StudentTable[[#This Row],[exists]],LOWER(TRIM(CLEAN(StudentTable[[#This Row],[Active Email Address
(for login name and communication)]]))),"")</f>
        <v/>
      </c>
      <c r="X30" t="b">
        <f>StudentTable[[#This Row],[normalized full name]]=""</f>
        <v>1</v>
      </c>
      <c r="Y30" t="e">
        <f>SEARCH(" "&amp;StudentTable[[#This Row],[normalized given name]], StudentTable[[#This Row],[normalized family name]])</f>
        <v>#VALUE!</v>
      </c>
      <c r="Z30" t="e">
        <f>SEARCH(StudentTable[[#This Row],[normalized family name]]&amp;" ",StudentTable[[#This Row],[normalized given name]])</f>
        <v>#VALUE!</v>
      </c>
      <c r="AA3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0" t="b">
        <f>AND(StudentTable[[#This Row],[exists]],StudentTable[[#This Row],[normalized family name]]&lt;&gt;"",IF(ISERROR(StudentTable[[#This Row],[fname in gname]]),FALSE, StudentTable[[#This Row],[fname in gname]]=1))</f>
        <v>0</v>
      </c>
      <c r="AC30" t="e">
        <f>VALUE(LEFT(TRIM(CLEAN(StudentTable[[#This Row],[Class]])),1))</f>
        <v>#VALUE!</v>
      </c>
      <c r="AD30" t="e">
        <f>VALUE(RIGHT(TRIM(CLEAN(StudentTable[[#This Row],[Class]])),1))</f>
        <v>#VALUE!</v>
      </c>
      <c r="AE3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0" t="e">
        <f>FIND("@",StudentTable[[#This Row],[normalized email]])</f>
        <v>#VALUE!</v>
      </c>
      <c r="AG3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0" t="b">
        <f>AND(StudentTable[[#This Row],[exists]],ISNUMBER(FIND(" ",StudentTable[[#This Row],[normalized email]])))</f>
        <v>0</v>
      </c>
      <c r="AI30" t="b">
        <f>AND(StudentTable[[#This Row],[exists]],ISERROR(FIND(".",RIGHT(StudentTable[[#This Row],[normalized email]],LEN(StudentTable[[#This Row],[normalized email]])-StudentTable[[#This Row],[at post in email]]))))</f>
        <v>0</v>
      </c>
      <c r="AJ30" t="b">
        <f>AND(StudentTable[[#This Row],[exists]],StudentTable[[#This Row],[normalized email]]&lt;&gt;"",COUNTIF(StudentTable[normalized email],StudentTable[[#This Row],[normalized email]])&gt;1)</f>
        <v>0</v>
      </c>
      <c r="AK30" t="b">
        <f>AND(StudentTable[[#This Row],[exists]],ISNUMBER(FIND("mial.",StudentTable[[#This Row],[normalized email]],StudentTable[[#This Row],[at post in email]]+1)))</f>
        <v>0</v>
      </c>
      <c r="AL30" t="b">
        <f>AND(StudentTable[[#This Row],[exists]],ISNUMBER(FIND("mil.",StudentTable[[#This Row],[normalized email]],StudentTable[[#This Row],[at post in email]]+1)))</f>
        <v>0</v>
      </c>
      <c r="AM30" t="b">
        <f>AND(StudentTable[[#This Row],[exists]],ISNUMBER(FIND("mal.",StudentTable[[#This Row],[normalized email]],StudentTable[[#This Row],[at post in email]]+1)))</f>
        <v>0</v>
      </c>
    </row>
    <row r="31" spans="1:39" ht="15.75" x14ac:dyDescent="0.25">
      <c r="A31" s="18">
        <v>17</v>
      </c>
      <c r="B31" s="31"/>
      <c r="C31" s="31"/>
      <c r="D31" s="31"/>
      <c r="E31" s="31"/>
      <c r="F31" s="34" t="str">
        <f>StudentTable[[#This Row],[grade string]]</f>
        <v/>
      </c>
      <c r="G31" s="34"/>
      <c r="H3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1" s="45" t="str">
        <f>StudentTable[[#This Row],[normalized full name]]</f>
        <v/>
      </c>
      <c r="J3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1" t="b">
        <f>AND(StudentTable[[#This Row],[exists]],OR(StudentTable[[#This Row],[blank full name]]))</f>
        <v>0</v>
      </c>
      <c r="L31" t="b">
        <f>AND(StudentTable[[#This Row],[exists]],OR(StudentTable[[#This Row],[blank full name]]))</f>
        <v>0</v>
      </c>
      <c r="M31" t="b">
        <f>AND(StudentTable[[#This Row],[exists]],OR(ISBLANK(StudentTable[[#This Row],[Active Email Address
(for login name and communication)]]),StudentTable[[#This Row],[email has many at]:[email duplicated]]))</f>
        <v>0</v>
      </c>
      <c r="N31" t="b">
        <f>AND(StudentTable[[#This Row],[exists]],ISBLANK(StudentTable[[#This Row],[Class]]))</f>
        <v>0</v>
      </c>
      <c r="O31" t="b">
        <f>AND(StudentTable[[#This Row],[exists]],ISERROR(_xlfn.XMATCH(StudentTable[[#This Row],[Form
(P1-P6, S1-S6)]],{"P1","P2","P3","P4","P5","P6","S1","S2","S3","S4","S5","S6"})))</f>
        <v>0</v>
      </c>
      <c r="P31" t="b">
        <f>AND(StudentTable[[#This Row],[exists]],ISBLANK(StudentTable[[#This Row],[Submission Batch'#]]))</f>
        <v>0</v>
      </c>
      <c r="Q31" t="b">
        <f>AND(StudentTable[[#This Row],[exists]],StudentTable[[#This Row],[gname in fname tail]])</f>
        <v>0</v>
      </c>
      <c r="R31" t="b">
        <f>AND(StudentTable[[#This Row],[exists]],StudentTable[[#This Row],[fname in gname head]])</f>
        <v>0</v>
      </c>
      <c r="S31" t="b">
        <f>AND(StudentTable[[#This Row],[exists]],OR(StudentTable[[#This Row],[email has mial.]:[email has mal.]]))</f>
        <v>0</v>
      </c>
      <c r="T31" t="str">
        <f>IF(StudentTable[[#This Row],[exists]],UPPER(TRIM(CLEAN(StudentTable[[#This Row],[Family Name 
(As printed in the HKID)]]))),"")</f>
        <v/>
      </c>
      <c r="U31" t="str">
        <f>IF(StudentTable[[#This Row],[exists]],PROPER(TRIM(CLEAN(StudentTable[[#This Row],[Given Name 
(As printed in the HKID)]]))),"")</f>
        <v/>
      </c>
      <c r="V31" t="str">
        <f>IF(StudentTable[[#This Row],[exists]],TRIM(UPPER(StudentTable[[#This Row],[normalized family name]])&amp;" "&amp;PROPER(StudentTable[[#This Row],[normalized given name]])),"")</f>
        <v/>
      </c>
      <c r="W31" t="str">
        <f>IF(StudentTable[[#This Row],[exists]],LOWER(TRIM(CLEAN(StudentTable[[#This Row],[Active Email Address
(for login name and communication)]]))),"")</f>
        <v/>
      </c>
      <c r="X31" t="b">
        <f>StudentTable[[#This Row],[normalized full name]]=""</f>
        <v>1</v>
      </c>
      <c r="Y31" t="e">
        <f>SEARCH(" "&amp;StudentTable[[#This Row],[normalized given name]], StudentTable[[#This Row],[normalized family name]])</f>
        <v>#VALUE!</v>
      </c>
      <c r="Z31" t="e">
        <f>SEARCH(StudentTable[[#This Row],[normalized family name]]&amp;" ",StudentTable[[#This Row],[normalized given name]])</f>
        <v>#VALUE!</v>
      </c>
      <c r="AA3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1" t="b">
        <f>AND(StudentTable[[#This Row],[exists]],StudentTable[[#This Row],[normalized family name]]&lt;&gt;"",IF(ISERROR(StudentTable[[#This Row],[fname in gname]]),FALSE, StudentTable[[#This Row],[fname in gname]]=1))</f>
        <v>0</v>
      </c>
      <c r="AC31" t="e">
        <f>VALUE(LEFT(TRIM(CLEAN(StudentTable[[#This Row],[Class]])),1))</f>
        <v>#VALUE!</v>
      </c>
      <c r="AD31" t="e">
        <f>VALUE(RIGHT(TRIM(CLEAN(StudentTable[[#This Row],[Class]])),1))</f>
        <v>#VALUE!</v>
      </c>
      <c r="AE3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1" t="e">
        <f>FIND("@",StudentTable[[#This Row],[normalized email]])</f>
        <v>#VALUE!</v>
      </c>
      <c r="AG3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1" t="b">
        <f>AND(StudentTable[[#This Row],[exists]],ISNUMBER(FIND(" ",StudentTable[[#This Row],[normalized email]])))</f>
        <v>0</v>
      </c>
      <c r="AI31" t="b">
        <f>AND(StudentTable[[#This Row],[exists]],ISERROR(FIND(".",RIGHT(StudentTable[[#This Row],[normalized email]],LEN(StudentTable[[#This Row],[normalized email]])-StudentTable[[#This Row],[at post in email]]))))</f>
        <v>0</v>
      </c>
      <c r="AJ31" t="b">
        <f>AND(StudentTable[[#This Row],[exists]],StudentTable[[#This Row],[normalized email]]&lt;&gt;"",COUNTIF(StudentTable[normalized email],StudentTable[[#This Row],[normalized email]])&gt;1)</f>
        <v>0</v>
      </c>
      <c r="AK31" t="b">
        <f>AND(StudentTable[[#This Row],[exists]],ISNUMBER(FIND("mial.",StudentTable[[#This Row],[normalized email]],StudentTable[[#This Row],[at post in email]]+1)))</f>
        <v>0</v>
      </c>
      <c r="AL31" t="b">
        <f>AND(StudentTable[[#This Row],[exists]],ISNUMBER(FIND("mil.",StudentTable[[#This Row],[normalized email]],StudentTable[[#This Row],[at post in email]]+1)))</f>
        <v>0</v>
      </c>
      <c r="AM31" t="b">
        <f>AND(StudentTable[[#This Row],[exists]],ISNUMBER(FIND("mal.",StudentTable[[#This Row],[normalized email]],StudentTable[[#This Row],[at post in email]]+1)))</f>
        <v>0</v>
      </c>
    </row>
    <row r="32" spans="1:39" ht="15.75" x14ac:dyDescent="0.25">
      <c r="A32" s="18">
        <v>18</v>
      </c>
      <c r="B32" s="31"/>
      <c r="C32" s="31"/>
      <c r="D32" s="31"/>
      <c r="E32" s="31"/>
      <c r="F32" s="34" t="str">
        <f>StudentTable[[#This Row],[grade string]]</f>
        <v/>
      </c>
      <c r="G32" s="34"/>
      <c r="H3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2" s="45" t="str">
        <f>StudentTable[[#This Row],[normalized full name]]</f>
        <v/>
      </c>
      <c r="J3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2" t="b">
        <f>AND(StudentTable[[#This Row],[exists]],OR(StudentTable[[#This Row],[blank full name]]))</f>
        <v>0</v>
      </c>
      <c r="L32" t="b">
        <f>AND(StudentTable[[#This Row],[exists]],OR(StudentTable[[#This Row],[blank full name]]))</f>
        <v>0</v>
      </c>
      <c r="M32" t="b">
        <f>AND(StudentTable[[#This Row],[exists]],OR(ISBLANK(StudentTable[[#This Row],[Active Email Address
(for login name and communication)]]),StudentTable[[#This Row],[email has many at]:[email duplicated]]))</f>
        <v>0</v>
      </c>
      <c r="N32" t="b">
        <f>AND(StudentTable[[#This Row],[exists]],ISBLANK(StudentTable[[#This Row],[Class]]))</f>
        <v>0</v>
      </c>
      <c r="O32" t="b">
        <f>AND(StudentTable[[#This Row],[exists]],ISERROR(_xlfn.XMATCH(StudentTable[[#This Row],[Form
(P1-P6, S1-S6)]],{"P1","P2","P3","P4","P5","P6","S1","S2","S3","S4","S5","S6"})))</f>
        <v>0</v>
      </c>
      <c r="P32" t="b">
        <f>AND(StudentTable[[#This Row],[exists]],ISBLANK(StudentTable[[#This Row],[Submission Batch'#]]))</f>
        <v>0</v>
      </c>
      <c r="Q32" t="b">
        <f>AND(StudentTable[[#This Row],[exists]],StudentTable[[#This Row],[gname in fname tail]])</f>
        <v>0</v>
      </c>
      <c r="R32" t="b">
        <f>AND(StudentTable[[#This Row],[exists]],StudentTable[[#This Row],[fname in gname head]])</f>
        <v>0</v>
      </c>
      <c r="S32" t="b">
        <f>AND(StudentTable[[#This Row],[exists]],OR(StudentTable[[#This Row],[email has mial.]:[email has mal.]]))</f>
        <v>0</v>
      </c>
      <c r="T32" t="str">
        <f>IF(StudentTable[[#This Row],[exists]],UPPER(TRIM(CLEAN(StudentTable[[#This Row],[Family Name 
(As printed in the HKID)]]))),"")</f>
        <v/>
      </c>
      <c r="U32" t="str">
        <f>IF(StudentTable[[#This Row],[exists]],PROPER(TRIM(CLEAN(StudentTable[[#This Row],[Given Name 
(As printed in the HKID)]]))),"")</f>
        <v/>
      </c>
      <c r="V32" t="str">
        <f>IF(StudentTable[[#This Row],[exists]],TRIM(UPPER(StudentTable[[#This Row],[normalized family name]])&amp;" "&amp;PROPER(StudentTable[[#This Row],[normalized given name]])),"")</f>
        <v/>
      </c>
      <c r="W32" t="str">
        <f>IF(StudentTable[[#This Row],[exists]],LOWER(TRIM(CLEAN(StudentTable[[#This Row],[Active Email Address
(for login name and communication)]]))),"")</f>
        <v/>
      </c>
      <c r="X32" t="b">
        <f>StudentTable[[#This Row],[normalized full name]]=""</f>
        <v>1</v>
      </c>
      <c r="Y32" t="e">
        <f>SEARCH(" "&amp;StudentTable[[#This Row],[normalized given name]], StudentTable[[#This Row],[normalized family name]])</f>
        <v>#VALUE!</v>
      </c>
      <c r="Z32" t="e">
        <f>SEARCH(StudentTable[[#This Row],[normalized family name]]&amp;" ",StudentTable[[#This Row],[normalized given name]])</f>
        <v>#VALUE!</v>
      </c>
      <c r="AA3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2" t="b">
        <f>AND(StudentTable[[#This Row],[exists]],StudentTable[[#This Row],[normalized family name]]&lt;&gt;"",IF(ISERROR(StudentTable[[#This Row],[fname in gname]]),FALSE, StudentTable[[#This Row],[fname in gname]]=1))</f>
        <v>0</v>
      </c>
      <c r="AC32" t="e">
        <f>VALUE(LEFT(TRIM(CLEAN(StudentTable[[#This Row],[Class]])),1))</f>
        <v>#VALUE!</v>
      </c>
      <c r="AD32" t="e">
        <f>VALUE(RIGHT(TRIM(CLEAN(StudentTable[[#This Row],[Class]])),1))</f>
        <v>#VALUE!</v>
      </c>
      <c r="AE3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2" t="e">
        <f>FIND("@",StudentTable[[#This Row],[normalized email]])</f>
        <v>#VALUE!</v>
      </c>
      <c r="AG3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2" t="b">
        <f>AND(StudentTable[[#This Row],[exists]],ISNUMBER(FIND(" ",StudentTable[[#This Row],[normalized email]])))</f>
        <v>0</v>
      </c>
      <c r="AI32" t="b">
        <f>AND(StudentTable[[#This Row],[exists]],ISERROR(FIND(".",RIGHT(StudentTable[[#This Row],[normalized email]],LEN(StudentTable[[#This Row],[normalized email]])-StudentTable[[#This Row],[at post in email]]))))</f>
        <v>0</v>
      </c>
      <c r="AJ32" t="b">
        <f>AND(StudentTable[[#This Row],[exists]],StudentTable[[#This Row],[normalized email]]&lt;&gt;"",COUNTIF(StudentTable[normalized email],StudentTable[[#This Row],[normalized email]])&gt;1)</f>
        <v>0</v>
      </c>
      <c r="AK32" t="b">
        <f>AND(StudentTable[[#This Row],[exists]],ISNUMBER(FIND("mial.",StudentTable[[#This Row],[normalized email]],StudentTable[[#This Row],[at post in email]]+1)))</f>
        <v>0</v>
      </c>
      <c r="AL32" t="b">
        <f>AND(StudentTable[[#This Row],[exists]],ISNUMBER(FIND("mil.",StudentTable[[#This Row],[normalized email]],StudentTable[[#This Row],[at post in email]]+1)))</f>
        <v>0</v>
      </c>
      <c r="AM32" t="b">
        <f>AND(StudentTable[[#This Row],[exists]],ISNUMBER(FIND("mal.",StudentTable[[#This Row],[normalized email]],StudentTable[[#This Row],[at post in email]]+1)))</f>
        <v>0</v>
      </c>
    </row>
    <row r="33" spans="1:39" ht="15.75" x14ac:dyDescent="0.25">
      <c r="A33" s="18">
        <v>19</v>
      </c>
      <c r="B33" s="31"/>
      <c r="C33" s="31"/>
      <c r="D33" s="31"/>
      <c r="E33" s="31"/>
      <c r="F33" s="34" t="str">
        <f>StudentTable[[#This Row],[grade string]]</f>
        <v/>
      </c>
      <c r="G33" s="34"/>
      <c r="H3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3" s="45" t="str">
        <f>StudentTable[[#This Row],[normalized full name]]</f>
        <v/>
      </c>
      <c r="J3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3" t="b">
        <f>AND(StudentTable[[#This Row],[exists]],OR(StudentTable[[#This Row],[blank full name]]))</f>
        <v>0</v>
      </c>
      <c r="L33" t="b">
        <f>AND(StudentTable[[#This Row],[exists]],OR(StudentTable[[#This Row],[blank full name]]))</f>
        <v>0</v>
      </c>
      <c r="M33" t="b">
        <f>AND(StudentTable[[#This Row],[exists]],OR(ISBLANK(StudentTable[[#This Row],[Active Email Address
(for login name and communication)]]),StudentTable[[#This Row],[email has many at]:[email duplicated]]))</f>
        <v>0</v>
      </c>
      <c r="N33" t="b">
        <f>AND(StudentTable[[#This Row],[exists]],ISBLANK(StudentTable[[#This Row],[Class]]))</f>
        <v>0</v>
      </c>
      <c r="O33" t="b">
        <f>AND(StudentTable[[#This Row],[exists]],ISERROR(_xlfn.XMATCH(StudentTable[[#This Row],[Form
(P1-P6, S1-S6)]],{"P1","P2","P3","P4","P5","P6","S1","S2","S3","S4","S5","S6"})))</f>
        <v>0</v>
      </c>
      <c r="P33" t="b">
        <f>AND(StudentTable[[#This Row],[exists]],ISBLANK(StudentTable[[#This Row],[Submission Batch'#]]))</f>
        <v>0</v>
      </c>
      <c r="Q33" t="b">
        <f>AND(StudentTable[[#This Row],[exists]],StudentTable[[#This Row],[gname in fname tail]])</f>
        <v>0</v>
      </c>
      <c r="R33" t="b">
        <f>AND(StudentTable[[#This Row],[exists]],StudentTable[[#This Row],[fname in gname head]])</f>
        <v>0</v>
      </c>
      <c r="S33" t="b">
        <f>AND(StudentTable[[#This Row],[exists]],OR(StudentTable[[#This Row],[email has mial.]:[email has mal.]]))</f>
        <v>0</v>
      </c>
      <c r="T33" t="str">
        <f>IF(StudentTable[[#This Row],[exists]],UPPER(TRIM(CLEAN(StudentTable[[#This Row],[Family Name 
(As printed in the HKID)]]))),"")</f>
        <v/>
      </c>
      <c r="U33" t="str">
        <f>IF(StudentTable[[#This Row],[exists]],PROPER(TRIM(CLEAN(StudentTable[[#This Row],[Given Name 
(As printed in the HKID)]]))),"")</f>
        <v/>
      </c>
      <c r="V33" t="str">
        <f>IF(StudentTable[[#This Row],[exists]],TRIM(UPPER(StudentTable[[#This Row],[normalized family name]])&amp;" "&amp;PROPER(StudentTable[[#This Row],[normalized given name]])),"")</f>
        <v/>
      </c>
      <c r="W33" t="str">
        <f>IF(StudentTable[[#This Row],[exists]],LOWER(TRIM(CLEAN(StudentTable[[#This Row],[Active Email Address
(for login name and communication)]]))),"")</f>
        <v/>
      </c>
      <c r="X33" t="b">
        <f>StudentTable[[#This Row],[normalized full name]]=""</f>
        <v>1</v>
      </c>
      <c r="Y33" t="e">
        <f>SEARCH(" "&amp;StudentTable[[#This Row],[normalized given name]], StudentTable[[#This Row],[normalized family name]])</f>
        <v>#VALUE!</v>
      </c>
      <c r="Z33" t="e">
        <f>SEARCH(StudentTable[[#This Row],[normalized family name]]&amp;" ",StudentTable[[#This Row],[normalized given name]])</f>
        <v>#VALUE!</v>
      </c>
      <c r="AA3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3" t="b">
        <f>AND(StudentTable[[#This Row],[exists]],StudentTable[[#This Row],[normalized family name]]&lt;&gt;"",IF(ISERROR(StudentTable[[#This Row],[fname in gname]]),FALSE, StudentTable[[#This Row],[fname in gname]]=1))</f>
        <v>0</v>
      </c>
      <c r="AC33" t="e">
        <f>VALUE(LEFT(TRIM(CLEAN(StudentTable[[#This Row],[Class]])),1))</f>
        <v>#VALUE!</v>
      </c>
      <c r="AD33" t="e">
        <f>VALUE(RIGHT(TRIM(CLEAN(StudentTable[[#This Row],[Class]])),1))</f>
        <v>#VALUE!</v>
      </c>
      <c r="AE3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3" t="e">
        <f>FIND("@",StudentTable[[#This Row],[normalized email]])</f>
        <v>#VALUE!</v>
      </c>
      <c r="AG3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3" t="b">
        <f>AND(StudentTable[[#This Row],[exists]],ISNUMBER(FIND(" ",StudentTable[[#This Row],[normalized email]])))</f>
        <v>0</v>
      </c>
      <c r="AI33" t="b">
        <f>AND(StudentTable[[#This Row],[exists]],ISERROR(FIND(".",RIGHT(StudentTable[[#This Row],[normalized email]],LEN(StudentTable[[#This Row],[normalized email]])-StudentTable[[#This Row],[at post in email]]))))</f>
        <v>0</v>
      </c>
      <c r="AJ33" t="b">
        <f>AND(StudentTable[[#This Row],[exists]],StudentTable[[#This Row],[normalized email]]&lt;&gt;"",COUNTIF(StudentTable[normalized email],StudentTable[[#This Row],[normalized email]])&gt;1)</f>
        <v>0</v>
      </c>
      <c r="AK33" t="b">
        <f>AND(StudentTable[[#This Row],[exists]],ISNUMBER(FIND("mial.",StudentTable[[#This Row],[normalized email]],StudentTable[[#This Row],[at post in email]]+1)))</f>
        <v>0</v>
      </c>
      <c r="AL33" t="b">
        <f>AND(StudentTable[[#This Row],[exists]],ISNUMBER(FIND("mil.",StudentTable[[#This Row],[normalized email]],StudentTable[[#This Row],[at post in email]]+1)))</f>
        <v>0</v>
      </c>
      <c r="AM33" t="b">
        <f>AND(StudentTable[[#This Row],[exists]],ISNUMBER(FIND("mal.",StudentTable[[#This Row],[normalized email]],StudentTable[[#This Row],[at post in email]]+1)))</f>
        <v>0</v>
      </c>
    </row>
    <row r="34" spans="1:39" ht="15.75" x14ac:dyDescent="0.25">
      <c r="A34" s="18">
        <v>20</v>
      </c>
      <c r="B34" s="31"/>
      <c r="C34" s="31"/>
      <c r="D34" s="31"/>
      <c r="E34" s="31"/>
      <c r="F34" s="34" t="str">
        <f>StudentTable[[#This Row],[grade string]]</f>
        <v/>
      </c>
      <c r="G34" s="34"/>
      <c r="H3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4" s="45" t="str">
        <f>StudentTable[[#This Row],[normalized full name]]</f>
        <v/>
      </c>
      <c r="J3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4" t="b">
        <f>AND(StudentTable[[#This Row],[exists]],OR(StudentTable[[#This Row],[blank full name]]))</f>
        <v>0</v>
      </c>
      <c r="L34" t="b">
        <f>AND(StudentTable[[#This Row],[exists]],OR(StudentTable[[#This Row],[blank full name]]))</f>
        <v>0</v>
      </c>
      <c r="M34" t="b">
        <f>AND(StudentTable[[#This Row],[exists]],OR(ISBLANK(StudentTable[[#This Row],[Active Email Address
(for login name and communication)]]),StudentTable[[#This Row],[email has many at]:[email duplicated]]))</f>
        <v>0</v>
      </c>
      <c r="N34" t="b">
        <f>AND(StudentTable[[#This Row],[exists]],ISBLANK(StudentTable[[#This Row],[Class]]))</f>
        <v>0</v>
      </c>
      <c r="O34" t="b">
        <f>AND(StudentTable[[#This Row],[exists]],ISERROR(_xlfn.XMATCH(StudentTable[[#This Row],[Form
(P1-P6, S1-S6)]],{"P1","P2","P3","P4","P5","P6","S1","S2","S3","S4","S5","S6"})))</f>
        <v>0</v>
      </c>
      <c r="P34" t="b">
        <f>AND(StudentTable[[#This Row],[exists]],ISBLANK(StudentTable[[#This Row],[Submission Batch'#]]))</f>
        <v>0</v>
      </c>
      <c r="Q34" t="b">
        <f>AND(StudentTable[[#This Row],[exists]],StudentTable[[#This Row],[gname in fname tail]])</f>
        <v>0</v>
      </c>
      <c r="R34" t="b">
        <f>AND(StudentTable[[#This Row],[exists]],StudentTable[[#This Row],[fname in gname head]])</f>
        <v>0</v>
      </c>
      <c r="S34" t="b">
        <f>AND(StudentTable[[#This Row],[exists]],OR(StudentTable[[#This Row],[email has mial.]:[email has mal.]]))</f>
        <v>0</v>
      </c>
      <c r="T34" t="str">
        <f>IF(StudentTable[[#This Row],[exists]],UPPER(TRIM(CLEAN(StudentTable[[#This Row],[Family Name 
(As printed in the HKID)]]))),"")</f>
        <v/>
      </c>
      <c r="U34" t="str">
        <f>IF(StudentTable[[#This Row],[exists]],PROPER(TRIM(CLEAN(StudentTable[[#This Row],[Given Name 
(As printed in the HKID)]]))),"")</f>
        <v/>
      </c>
      <c r="V34" t="str">
        <f>IF(StudentTable[[#This Row],[exists]],TRIM(UPPER(StudentTable[[#This Row],[normalized family name]])&amp;" "&amp;PROPER(StudentTable[[#This Row],[normalized given name]])),"")</f>
        <v/>
      </c>
      <c r="W34" t="str">
        <f>IF(StudentTable[[#This Row],[exists]],LOWER(TRIM(CLEAN(StudentTable[[#This Row],[Active Email Address
(for login name and communication)]]))),"")</f>
        <v/>
      </c>
      <c r="X34" t="b">
        <f>StudentTable[[#This Row],[normalized full name]]=""</f>
        <v>1</v>
      </c>
      <c r="Y34" t="e">
        <f>SEARCH(" "&amp;StudentTable[[#This Row],[normalized given name]], StudentTable[[#This Row],[normalized family name]])</f>
        <v>#VALUE!</v>
      </c>
      <c r="Z34" t="e">
        <f>SEARCH(StudentTable[[#This Row],[normalized family name]]&amp;" ",StudentTable[[#This Row],[normalized given name]])</f>
        <v>#VALUE!</v>
      </c>
      <c r="AA3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4" t="b">
        <f>AND(StudentTable[[#This Row],[exists]],StudentTable[[#This Row],[normalized family name]]&lt;&gt;"",IF(ISERROR(StudentTable[[#This Row],[fname in gname]]),FALSE, StudentTable[[#This Row],[fname in gname]]=1))</f>
        <v>0</v>
      </c>
      <c r="AC34" t="e">
        <f>VALUE(LEFT(TRIM(CLEAN(StudentTable[[#This Row],[Class]])),1))</f>
        <v>#VALUE!</v>
      </c>
      <c r="AD34" t="e">
        <f>VALUE(RIGHT(TRIM(CLEAN(StudentTable[[#This Row],[Class]])),1))</f>
        <v>#VALUE!</v>
      </c>
      <c r="AE3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4" t="e">
        <f>FIND("@",StudentTable[[#This Row],[normalized email]])</f>
        <v>#VALUE!</v>
      </c>
      <c r="AG3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4" t="b">
        <f>AND(StudentTable[[#This Row],[exists]],ISNUMBER(FIND(" ",StudentTable[[#This Row],[normalized email]])))</f>
        <v>0</v>
      </c>
      <c r="AI34" t="b">
        <f>AND(StudentTable[[#This Row],[exists]],ISERROR(FIND(".",RIGHT(StudentTable[[#This Row],[normalized email]],LEN(StudentTable[[#This Row],[normalized email]])-StudentTable[[#This Row],[at post in email]]))))</f>
        <v>0</v>
      </c>
      <c r="AJ34" t="b">
        <f>AND(StudentTable[[#This Row],[exists]],StudentTable[[#This Row],[normalized email]]&lt;&gt;"",COUNTIF(StudentTable[normalized email],StudentTable[[#This Row],[normalized email]])&gt;1)</f>
        <v>0</v>
      </c>
      <c r="AK34" t="b">
        <f>AND(StudentTable[[#This Row],[exists]],ISNUMBER(FIND("mial.",StudentTable[[#This Row],[normalized email]],StudentTable[[#This Row],[at post in email]]+1)))</f>
        <v>0</v>
      </c>
      <c r="AL34" t="b">
        <f>AND(StudentTable[[#This Row],[exists]],ISNUMBER(FIND("mil.",StudentTable[[#This Row],[normalized email]],StudentTable[[#This Row],[at post in email]]+1)))</f>
        <v>0</v>
      </c>
      <c r="AM34" t="b">
        <f>AND(StudentTable[[#This Row],[exists]],ISNUMBER(FIND("mal.",StudentTable[[#This Row],[normalized email]],StudentTable[[#This Row],[at post in email]]+1)))</f>
        <v>0</v>
      </c>
    </row>
    <row r="35" spans="1:39" ht="15.75" x14ac:dyDescent="0.25">
      <c r="A35" s="18">
        <v>21</v>
      </c>
      <c r="B35" s="31"/>
      <c r="C35" s="31"/>
      <c r="D35" s="31"/>
      <c r="E35" s="31"/>
      <c r="F35" s="34" t="str">
        <f>StudentTable[[#This Row],[grade string]]</f>
        <v/>
      </c>
      <c r="G35" s="34"/>
      <c r="H3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5" s="45" t="str">
        <f>StudentTable[[#This Row],[normalized full name]]</f>
        <v/>
      </c>
      <c r="J3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5" t="b">
        <f>AND(StudentTable[[#This Row],[exists]],OR(StudentTable[[#This Row],[blank full name]]))</f>
        <v>0</v>
      </c>
      <c r="L35" t="b">
        <f>AND(StudentTable[[#This Row],[exists]],OR(StudentTable[[#This Row],[blank full name]]))</f>
        <v>0</v>
      </c>
      <c r="M35" t="b">
        <f>AND(StudentTable[[#This Row],[exists]],OR(ISBLANK(StudentTable[[#This Row],[Active Email Address
(for login name and communication)]]),StudentTable[[#This Row],[email has many at]:[email duplicated]]))</f>
        <v>0</v>
      </c>
      <c r="N35" t="b">
        <f>AND(StudentTable[[#This Row],[exists]],ISBLANK(StudentTable[[#This Row],[Class]]))</f>
        <v>0</v>
      </c>
      <c r="O35" t="b">
        <f>AND(StudentTable[[#This Row],[exists]],ISERROR(_xlfn.XMATCH(StudentTable[[#This Row],[Form
(P1-P6, S1-S6)]],{"P1","P2","P3","P4","P5","P6","S1","S2","S3","S4","S5","S6"})))</f>
        <v>0</v>
      </c>
      <c r="P35" t="b">
        <f>AND(StudentTable[[#This Row],[exists]],ISBLANK(StudentTable[[#This Row],[Submission Batch'#]]))</f>
        <v>0</v>
      </c>
      <c r="Q35" t="b">
        <f>AND(StudentTable[[#This Row],[exists]],StudentTable[[#This Row],[gname in fname tail]])</f>
        <v>0</v>
      </c>
      <c r="R35" t="b">
        <f>AND(StudentTable[[#This Row],[exists]],StudentTable[[#This Row],[fname in gname head]])</f>
        <v>0</v>
      </c>
      <c r="S35" t="b">
        <f>AND(StudentTable[[#This Row],[exists]],OR(StudentTable[[#This Row],[email has mial.]:[email has mal.]]))</f>
        <v>0</v>
      </c>
      <c r="T35" t="str">
        <f>IF(StudentTable[[#This Row],[exists]],UPPER(TRIM(CLEAN(StudentTable[[#This Row],[Family Name 
(As printed in the HKID)]]))),"")</f>
        <v/>
      </c>
      <c r="U35" t="str">
        <f>IF(StudentTable[[#This Row],[exists]],PROPER(TRIM(CLEAN(StudentTable[[#This Row],[Given Name 
(As printed in the HKID)]]))),"")</f>
        <v/>
      </c>
      <c r="V35" t="str">
        <f>IF(StudentTable[[#This Row],[exists]],TRIM(UPPER(StudentTable[[#This Row],[normalized family name]])&amp;" "&amp;PROPER(StudentTable[[#This Row],[normalized given name]])),"")</f>
        <v/>
      </c>
      <c r="W35" t="str">
        <f>IF(StudentTable[[#This Row],[exists]],LOWER(TRIM(CLEAN(StudentTable[[#This Row],[Active Email Address
(for login name and communication)]]))),"")</f>
        <v/>
      </c>
      <c r="X35" t="b">
        <f>StudentTable[[#This Row],[normalized full name]]=""</f>
        <v>1</v>
      </c>
      <c r="Y35" t="e">
        <f>SEARCH(" "&amp;StudentTable[[#This Row],[normalized given name]], StudentTable[[#This Row],[normalized family name]])</f>
        <v>#VALUE!</v>
      </c>
      <c r="Z35" t="e">
        <f>SEARCH(StudentTable[[#This Row],[normalized family name]]&amp;" ",StudentTable[[#This Row],[normalized given name]])</f>
        <v>#VALUE!</v>
      </c>
      <c r="AA3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5" t="b">
        <f>AND(StudentTable[[#This Row],[exists]],StudentTable[[#This Row],[normalized family name]]&lt;&gt;"",IF(ISERROR(StudentTable[[#This Row],[fname in gname]]),FALSE, StudentTable[[#This Row],[fname in gname]]=1))</f>
        <v>0</v>
      </c>
      <c r="AC35" t="e">
        <f>VALUE(LEFT(TRIM(CLEAN(StudentTable[[#This Row],[Class]])),1))</f>
        <v>#VALUE!</v>
      </c>
      <c r="AD35" t="e">
        <f>VALUE(RIGHT(TRIM(CLEAN(StudentTable[[#This Row],[Class]])),1))</f>
        <v>#VALUE!</v>
      </c>
      <c r="AE3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5" t="e">
        <f>FIND("@",StudentTable[[#This Row],[normalized email]])</f>
        <v>#VALUE!</v>
      </c>
      <c r="AG3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5" t="b">
        <f>AND(StudentTable[[#This Row],[exists]],ISNUMBER(FIND(" ",StudentTable[[#This Row],[normalized email]])))</f>
        <v>0</v>
      </c>
      <c r="AI35" t="b">
        <f>AND(StudentTable[[#This Row],[exists]],ISERROR(FIND(".",RIGHT(StudentTable[[#This Row],[normalized email]],LEN(StudentTable[[#This Row],[normalized email]])-StudentTable[[#This Row],[at post in email]]))))</f>
        <v>0</v>
      </c>
      <c r="AJ35" t="b">
        <f>AND(StudentTable[[#This Row],[exists]],StudentTable[[#This Row],[normalized email]]&lt;&gt;"",COUNTIF(StudentTable[normalized email],StudentTable[[#This Row],[normalized email]])&gt;1)</f>
        <v>0</v>
      </c>
      <c r="AK35" t="b">
        <f>AND(StudentTable[[#This Row],[exists]],ISNUMBER(FIND("mial.",StudentTable[[#This Row],[normalized email]],StudentTable[[#This Row],[at post in email]]+1)))</f>
        <v>0</v>
      </c>
      <c r="AL35" t="b">
        <f>AND(StudentTable[[#This Row],[exists]],ISNUMBER(FIND("mil.",StudentTable[[#This Row],[normalized email]],StudentTable[[#This Row],[at post in email]]+1)))</f>
        <v>0</v>
      </c>
      <c r="AM35" t="b">
        <f>AND(StudentTable[[#This Row],[exists]],ISNUMBER(FIND("mal.",StudentTable[[#This Row],[normalized email]],StudentTable[[#This Row],[at post in email]]+1)))</f>
        <v>0</v>
      </c>
    </row>
    <row r="36" spans="1:39" ht="15.75" x14ac:dyDescent="0.25">
      <c r="A36" s="18">
        <v>22</v>
      </c>
      <c r="B36" s="31"/>
      <c r="C36" s="31"/>
      <c r="D36" s="31"/>
      <c r="E36" s="31"/>
      <c r="F36" s="34" t="str">
        <f>StudentTable[[#This Row],[grade string]]</f>
        <v/>
      </c>
      <c r="G36" s="34"/>
      <c r="H3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6" s="45" t="str">
        <f>StudentTable[[#This Row],[normalized full name]]</f>
        <v/>
      </c>
      <c r="J3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6" t="b">
        <f>AND(StudentTable[[#This Row],[exists]],OR(StudentTable[[#This Row],[blank full name]]))</f>
        <v>0</v>
      </c>
      <c r="L36" t="b">
        <f>AND(StudentTable[[#This Row],[exists]],OR(StudentTable[[#This Row],[blank full name]]))</f>
        <v>0</v>
      </c>
      <c r="M36" t="b">
        <f>AND(StudentTable[[#This Row],[exists]],OR(ISBLANK(StudentTable[[#This Row],[Active Email Address
(for login name and communication)]]),StudentTable[[#This Row],[email has many at]:[email duplicated]]))</f>
        <v>0</v>
      </c>
      <c r="N36" t="b">
        <f>AND(StudentTable[[#This Row],[exists]],ISBLANK(StudentTable[[#This Row],[Class]]))</f>
        <v>0</v>
      </c>
      <c r="O36" t="b">
        <f>AND(StudentTable[[#This Row],[exists]],ISERROR(_xlfn.XMATCH(StudentTable[[#This Row],[Form
(P1-P6, S1-S6)]],{"P1","P2","P3","P4","P5","P6","S1","S2","S3","S4","S5","S6"})))</f>
        <v>0</v>
      </c>
      <c r="P36" t="b">
        <f>AND(StudentTable[[#This Row],[exists]],ISBLANK(StudentTable[[#This Row],[Submission Batch'#]]))</f>
        <v>0</v>
      </c>
      <c r="Q36" t="b">
        <f>AND(StudentTable[[#This Row],[exists]],StudentTable[[#This Row],[gname in fname tail]])</f>
        <v>0</v>
      </c>
      <c r="R36" t="b">
        <f>AND(StudentTable[[#This Row],[exists]],StudentTable[[#This Row],[fname in gname head]])</f>
        <v>0</v>
      </c>
      <c r="S36" t="b">
        <f>AND(StudentTable[[#This Row],[exists]],OR(StudentTable[[#This Row],[email has mial.]:[email has mal.]]))</f>
        <v>0</v>
      </c>
      <c r="T36" t="str">
        <f>IF(StudentTable[[#This Row],[exists]],UPPER(TRIM(CLEAN(StudentTable[[#This Row],[Family Name 
(As printed in the HKID)]]))),"")</f>
        <v/>
      </c>
      <c r="U36" t="str">
        <f>IF(StudentTable[[#This Row],[exists]],PROPER(TRIM(CLEAN(StudentTable[[#This Row],[Given Name 
(As printed in the HKID)]]))),"")</f>
        <v/>
      </c>
      <c r="V36" t="str">
        <f>IF(StudentTable[[#This Row],[exists]],TRIM(UPPER(StudentTable[[#This Row],[normalized family name]])&amp;" "&amp;PROPER(StudentTable[[#This Row],[normalized given name]])),"")</f>
        <v/>
      </c>
      <c r="W36" t="str">
        <f>IF(StudentTable[[#This Row],[exists]],LOWER(TRIM(CLEAN(StudentTable[[#This Row],[Active Email Address
(for login name and communication)]]))),"")</f>
        <v/>
      </c>
      <c r="X36" t="b">
        <f>StudentTable[[#This Row],[normalized full name]]=""</f>
        <v>1</v>
      </c>
      <c r="Y36" t="e">
        <f>SEARCH(" "&amp;StudentTable[[#This Row],[normalized given name]], StudentTable[[#This Row],[normalized family name]])</f>
        <v>#VALUE!</v>
      </c>
      <c r="Z36" t="e">
        <f>SEARCH(StudentTable[[#This Row],[normalized family name]]&amp;" ",StudentTable[[#This Row],[normalized given name]])</f>
        <v>#VALUE!</v>
      </c>
      <c r="AA3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6" t="b">
        <f>AND(StudentTable[[#This Row],[exists]],StudentTable[[#This Row],[normalized family name]]&lt;&gt;"",IF(ISERROR(StudentTable[[#This Row],[fname in gname]]),FALSE, StudentTable[[#This Row],[fname in gname]]=1))</f>
        <v>0</v>
      </c>
      <c r="AC36" t="e">
        <f>VALUE(LEFT(TRIM(CLEAN(StudentTable[[#This Row],[Class]])),1))</f>
        <v>#VALUE!</v>
      </c>
      <c r="AD36" t="e">
        <f>VALUE(RIGHT(TRIM(CLEAN(StudentTable[[#This Row],[Class]])),1))</f>
        <v>#VALUE!</v>
      </c>
      <c r="AE3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6" t="e">
        <f>FIND("@",StudentTable[[#This Row],[normalized email]])</f>
        <v>#VALUE!</v>
      </c>
      <c r="AG3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6" t="b">
        <f>AND(StudentTable[[#This Row],[exists]],ISNUMBER(FIND(" ",StudentTable[[#This Row],[normalized email]])))</f>
        <v>0</v>
      </c>
      <c r="AI36" t="b">
        <f>AND(StudentTable[[#This Row],[exists]],ISERROR(FIND(".",RIGHT(StudentTable[[#This Row],[normalized email]],LEN(StudentTable[[#This Row],[normalized email]])-StudentTable[[#This Row],[at post in email]]))))</f>
        <v>0</v>
      </c>
      <c r="AJ36" t="b">
        <f>AND(StudentTable[[#This Row],[exists]],StudentTable[[#This Row],[normalized email]]&lt;&gt;"",COUNTIF(StudentTable[normalized email],StudentTable[[#This Row],[normalized email]])&gt;1)</f>
        <v>0</v>
      </c>
      <c r="AK36" t="b">
        <f>AND(StudentTable[[#This Row],[exists]],ISNUMBER(FIND("mial.",StudentTable[[#This Row],[normalized email]],StudentTable[[#This Row],[at post in email]]+1)))</f>
        <v>0</v>
      </c>
      <c r="AL36" t="b">
        <f>AND(StudentTable[[#This Row],[exists]],ISNUMBER(FIND("mil.",StudentTable[[#This Row],[normalized email]],StudentTable[[#This Row],[at post in email]]+1)))</f>
        <v>0</v>
      </c>
      <c r="AM36" t="b">
        <f>AND(StudentTable[[#This Row],[exists]],ISNUMBER(FIND("mal.",StudentTable[[#This Row],[normalized email]],StudentTable[[#This Row],[at post in email]]+1)))</f>
        <v>0</v>
      </c>
    </row>
    <row r="37" spans="1:39" ht="15.75" x14ac:dyDescent="0.25">
      <c r="A37" s="18">
        <v>23</v>
      </c>
      <c r="B37" s="31"/>
      <c r="C37" s="31"/>
      <c r="D37" s="31"/>
      <c r="E37" s="31"/>
      <c r="F37" s="34" t="str">
        <f>StudentTable[[#This Row],[grade string]]</f>
        <v/>
      </c>
      <c r="G37" s="34"/>
      <c r="H3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7" s="45" t="str">
        <f>StudentTable[[#This Row],[normalized full name]]</f>
        <v/>
      </c>
      <c r="J3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7" t="b">
        <f>AND(StudentTable[[#This Row],[exists]],OR(StudentTable[[#This Row],[blank full name]]))</f>
        <v>0</v>
      </c>
      <c r="L37" t="b">
        <f>AND(StudentTable[[#This Row],[exists]],OR(StudentTable[[#This Row],[blank full name]]))</f>
        <v>0</v>
      </c>
      <c r="M37" t="b">
        <f>AND(StudentTable[[#This Row],[exists]],OR(ISBLANK(StudentTable[[#This Row],[Active Email Address
(for login name and communication)]]),StudentTable[[#This Row],[email has many at]:[email duplicated]]))</f>
        <v>0</v>
      </c>
      <c r="N37" t="b">
        <f>AND(StudentTable[[#This Row],[exists]],ISBLANK(StudentTable[[#This Row],[Class]]))</f>
        <v>0</v>
      </c>
      <c r="O37" t="b">
        <f>AND(StudentTable[[#This Row],[exists]],ISERROR(_xlfn.XMATCH(StudentTable[[#This Row],[Form
(P1-P6, S1-S6)]],{"P1","P2","P3","P4","P5","P6","S1","S2","S3","S4","S5","S6"})))</f>
        <v>0</v>
      </c>
      <c r="P37" t="b">
        <f>AND(StudentTable[[#This Row],[exists]],ISBLANK(StudentTable[[#This Row],[Submission Batch'#]]))</f>
        <v>0</v>
      </c>
      <c r="Q37" t="b">
        <f>AND(StudentTable[[#This Row],[exists]],StudentTable[[#This Row],[gname in fname tail]])</f>
        <v>0</v>
      </c>
      <c r="R37" t="b">
        <f>AND(StudentTable[[#This Row],[exists]],StudentTable[[#This Row],[fname in gname head]])</f>
        <v>0</v>
      </c>
      <c r="S37" t="b">
        <f>AND(StudentTable[[#This Row],[exists]],OR(StudentTable[[#This Row],[email has mial.]:[email has mal.]]))</f>
        <v>0</v>
      </c>
      <c r="T37" t="str">
        <f>IF(StudentTable[[#This Row],[exists]],UPPER(TRIM(CLEAN(StudentTable[[#This Row],[Family Name 
(As printed in the HKID)]]))),"")</f>
        <v/>
      </c>
      <c r="U37" t="str">
        <f>IF(StudentTable[[#This Row],[exists]],PROPER(TRIM(CLEAN(StudentTable[[#This Row],[Given Name 
(As printed in the HKID)]]))),"")</f>
        <v/>
      </c>
      <c r="V37" t="str">
        <f>IF(StudentTable[[#This Row],[exists]],TRIM(UPPER(StudentTable[[#This Row],[normalized family name]])&amp;" "&amp;PROPER(StudentTable[[#This Row],[normalized given name]])),"")</f>
        <v/>
      </c>
      <c r="W37" t="str">
        <f>IF(StudentTable[[#This Row],[exists]],LOWER(TRIM(CLEAN(StudentTable[[#This Row],[Active Email Address
(for login name and communication)]]))),"")</f>
        <v/>
      </c>
      <c r="X37" t="b">
        <f>StudentTable[[#This Row],[normalized full name]]=""</f>
        <v>1</v>
      </c>
      <c r="Y37" t="e">
        <f>SEARCH(" "&amp;StudentTable[[#This Row],[normalized given name]], StudentTable[[#This Row],[normalized family name]])</f>
        <v>#VALUE!</v>
      </c>
      <c r="Z37" t="e">
        <f>SEARCH(StudentTable[[#This Row],[normalized family name]]&amp;" ",StudentTable[[#This Row],[normalized given name]])</f>
        <v>#VALUE!</v>
      </c>
      <c r="AA3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7" t="b">
        <f>AND(StudentTable[[#This Row],[exists]],StudentTable[[#This Row],[normalized family name]]&lt;&gt;"",IF(ISERROR(StudentTable[[#This Row],[fname in gname]]),FALSE, StudentTable[[#This Row],[fname in gname]]=1))</f>
        <v>0</v>
      </c>
      <c r="AC37" t="e">
        <f>VALUE(LEFT(TRIM(CLEAN(StudentTable[[#This Row],[Class]])),1))</f>
        <v>#VALUE!</v>
      </c>
      <c r="AD37" t="e">
        <f>VALUE(RIGHT(TRIM(CLEAN(StudentTable[[#This Row],[Class]])),1))</f>
        <v>#VALUE!</v>
      </c>
      <c r="AE3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7" t="e">
        <f>FIND("@",StudentTable[[#This Row],[normalized email]])</f>
        <v>#VALUE!</v>
      </c>
      <c r="AG3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7" t="b">
        <f>AND(StudentTable[[#This Row],[exists]],ISNUMBER(FIND(" ",StudentTable[[#This Row],[normalized email]])))</f>
        <v>0</v>
      </c>
      <c r="AI37" t="b">
        <f>AND(StudentTable[[#This Row],[exists]],ISERROR(FIND(".",RIGHT(StudentTable[[#This Row],[normalized email]],LEN(StudentTable[[#This Row],[normalized email]])-StudentTable[[#This Row],[at post in email]]))))</f>
        <v>0</v>
      </c>
      <c r="AJ37" t="b">
        <f>AND(StudentTable[[#This Row],[exists]],StudentTable[[#This Row],[normalized email]]&lt;&gt;"",COUNTIF(StudentTable[normalized email],StudentTable[[#This Row],[normalized email]])&gt;1)</f>
        <v>0</v>
      </c>
      <c r="AK37" t="b">
        <f>AND(StudentTable[[#This Row],[exists]],ISNUMBER(FIND("mial.",StudentTable[[#This Row],[normalized email]],StudentTable[[#This Row],[at post in email]]+1)))</f>
        <v>0</v>
      </c>
      <c r="AL37" t="b">
        <f>AND(StudentTable[[#This Row],[exists]],ISNUMBER(FIND("mil.",StudentTable[[#This Row],[normalized email]],StudentTable[[#This Row],[at post in email]]+1)))</f>
        <v>0</v>
      </c>
      <c r="AM37" t="b">
        <f>AND(StudentTable[[#This Row],[exists]],ISNUMBER(FIND("mal.",StudentTable[[#This Row],[normalized email]],StudentTable[[#This Row],[at post in email]]+1)))</f>
        <v>0</v>
      </c>
    </row>
    <row r="38" spans="1:39" ht="15.75" x14ac:dyDescent="0.25">
      <c r="A38" s="18">
        <v>24</v>
      </c>
      <c r="B38" s="31"/>
      <c r="C38" s="31"/>
      <c r="D38" s="31"/>
      <c r="E38" s="31"/>
      <c r="F38" s="34" t="str">
        <f>StudentTable[[#This Row],[grade string]]</f>
        <v/>
      </c>
      <c r="G38" s="34"/>
      <c r="H3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8" s="45" t="str">
        <f>StudentTable[[#This Row],[normalized full name]]</f>
        <v/>
      </c>
      <c r="J3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8" t="b">
        <f>AND(StudentTable[[#This Row],[exists]],OR(StudentTable[[#This Row],[blank full name]]))</f>
        <v>0</v>
      </c>
      <c r="L38" t="b">
        <f>AND(StudentTable[[#This Row],[exists]],OR(StudentTable[[#This Row],[blank full name]]))</f>
        <v>0</v>
      </c>
      <c r="M38" t="b">
        <f>AND(StudentTable[[#This Row],[exists]],OR(ISBLANK(StudentTable[[#This Row],[Active Email Address
(for login name and communication)]]),StudentTable[[#This Row],[email has many at]:[email duplicated]]))</f>
        <v>0</v>
      </c>
      <c r="N38" t="b">
        <f>AND(StudentTable[[#This Row],[exists]],ISBLANK(StudentTable[[#This Row],[Class]]))</f>
        <v>0</v>
      </c>
      <c r="O38" t="b">
        <f>AND(StudentTable[[#This Row],[exists]],ISERROR(_xlfn.XMATCH(StudentTable[[#This Row],[Form
(P1-P6, S1-S6)]],{"P1","P2","P3","P4","P5","P6","S1","S2","S3","S4","S5","S6"})))</f>
        <v>0</v>
      </c>
      <c r="P38" t="b">
        <f>AND(StudentTable[[#This Row],[exists]],ISBLANK(StudentTable[[#This Row],[Submission Batch'#]]))</f>
        <v>0</v>
      </c>
      <c r="Q38" t="b">
        <f>AND(StudentTable[[#This Row],[exists]],StudentTable[[#This Row],[gname in fname tail]])</f>
        <v>0</v>
      </c>
      <c r="R38" t="b">
        <f>AND(StudentTable[[#This Row],[exists]],StudentTable[[#This Row],[fname in gname head]])</f>
        <v>0</v>
      </c>
      <c r="S38" t="b">
        <f>AND(StudentTable[[#This Row],[exists]],OR(StudentTable[[#This Row],[email has mial.]:[email has mal.]]))</f>
        <v>0</v>
      </c>
      <c r="T38" t="str">
        <f>IF(StudentTable[[#This Row],[exists]],UPPER(TRIM(CLEAN(StudentTable[[#This Row],[Family Name 
(As printed in the HKID)]]))),"")</f>
        <v/>
      </c>
      <c r="U38" t="str">
        <f>IF(StudentTable[[#This Row],[exists]],PROPER(TRIM(CLEAN(StudentTable[[#This Row],[Given Name 
(As printed in the HKID)]]))),"")</f>
        <v/>
      </c>
      <c r="V38" t="str">
        <f>IF(StudentTable[[#This Row],[exists]],TRIM(UPPER(StudentTable[[#This Row],[normalized family name]])&amp;" "&amp;PROPER(StudentTable[[#This Row],[normalized given name]])),"")</f>
        <v/>
      </c>
      <c r="W38" t="str">
        <f>IF(StudentTable[[#This Row],[exists]],LOWER(TRIM(CLEAN(StudentTable[[#This Row],[Active Email Address
(for login name and communication)]]))),"")</f>
        <v/>
      </c>
      <c r="X38" t="b">
        <f>StudentTable[[#This Row],[normalized full name]]=""</f>
        <v>1</v>
      </c>
      <c r="Y38" t="e">
        <f>SEARCH(" "&amp;StudentTable[[#This Row],[normalized given name]], StudentTable[[#This Row],[normalized family name]])</f>
        <v>#VALUE!</v>
      </c>
      <c r="Z38" t="e">
        <f>SEARCH(StudentTable[[#This Row],[normalized family name]]&amp;" ",StudentTable[[#This Row],[normalized given name]])</f>
        <v>#VALUE!</v>
      </c>
      <c r="AA3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8" t="b">
        <f>AND(StudentTable[[#This Row],[exists]],StudentTable[[#This Row],[normalized family name]]&lt;&gt;"",IF(ISERROR(StudentTable[[#This Row],[fname in gname]]),FALSE, StudentTable[[#This Row],[fname in gname]]=1))</f>
        <v>0</v>
      </c>
      <c r="AC38" t="e">
        <f>VALUE(LEFT(TRIM(CLEAN(StudentTable[[#This Row],[Class]])),1))</f>
        <v>#VALUE!</v>
      </c>
      <c r="AD38" t="e">
        <f>VALUE(RIGHT(TRIM(CLEAN(StudentTable[[#This Row],[Class]])),1))</f>
        <v>#VALUE!</v>
      </c>
      <c r="AE3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8" t="e">
        <f>FIND("@",StudentTable[[#This Row],[normalized email]])</f>
        <v>#VALUE!</v>
      </c>
      <c r="AG3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8" t="b">
        <f>AND(StudentTable[[#This Row],[exists]],ISNUMBER(FIND(" ",StudentTable[[#This Row],[normalized email]])))</f>
        <v>0</v>
      </c>
      <c r="AI38" t="b">
        <f>AND(StudentTable[[#This Row],[exists]],ISERROR(FIND(".",RIGHT(StudentTable[[#This Row],[normalized email]],LEN(StudentTable[[#This Row],[normalized email]])-StudentTable[[#This Row],[at post in email]]))))</f>
        <v>0</v>
      </c>
      <c r="AJ38" t="b">
        <f>AND(StudentTable[[#This Row],[exists]],StudentTable[[#This Row],[normalized email]]&lt;&gt;"",COUNTIF(StudentTable[normalized email],StudentTable[[#This Row],[normalized email]])&gt;1)</f>
        <v>0</v>
      </c>
      <c r="AK38" t="b">
        <f>AND(StudentTable[[#This Row],[exists]],ISNUMBER(FIND("mial.",StudentTable[[#This Row],[normalized email]],StudentTable[[#This Row],[at post in email]]+1)))</f>
        <v>0</v>
      </c>
      <c r="AL38" t="b">
        <f>AND(StudentTable[[#This Row],[exists]],ISNUMBER(FIND("mil.",StudentTable[[#This Row],[normalized email]],StudentTable[[#This Row],[at post in email]]+1)))</f>
        <v>0</v>
      </c>
      <c r="AM38" t="b">
        <f>AND(StudentTable[[#This Row],[exists]],ISNUMBER(FIND("mal.",StudentTable[[#This Row],[normalized email]],StudentTable[[#This Row],[at post in email]]+1)))</f>
        <v>0</v>
      </c>
    </row>
    <row r="39" spans="1:39" ht="15.75" x14ac:dyDescent="0.25">
      <c r="A39" s="18">
        <v>25</v>
      </c>
      <c r="B39" s="31"/>
      <c r="C39" s="31"/>
      <c r="D39" s="31"/>
      <c r="E39" s="31"/>
      <c r="F39" s="34" t="str">
        <f>StudentTable[[#This Row],[grade string]]</f>
        <v/>
      </c>
      <c r="G39" s="34"/>
      <c r="H3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39" s="45" t="str">
        <f>StudentTable[[#This Row],[normalized full name]]</f>
        <v/>
      </c>
      <c r="J3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39" t="b">
        <f>AND(StudentTable[[#This Row],[exists]],OR(StudentTable[[#This Row],[blank full name]]))</f>
        <v>0</v>
      </c>
      <c r="L39" t="b">
        <f>AND(StudentTable[[#This Row],[exists]],OR(StudentTable[[#This Row],[blank full name]]))</f>
        <v>0</v>
      </c>
      <c r="M39" t="b">
        <f>AND(StudentTable[[#This Row],[exists]],OR(ISBLANK(StudentTable[[#This Row],[Active Email Address
(for login name and communication)]]),StudentTable[[#This Row],[email has many at]:[email duplicated]]))</f>
        <v>0</v>
      </c>
      <c r="N39" t="b">
        <f>AND(StudentTable[[#This Row],[exists]],ISBLANK(StudentTable[[#This Row],[Class]]))</f>
        <v>0</v>
      </c>
      <c r="O39" t="b">
        <f>AND(StudentTable[[#This Row],[exists]],ISERROR(_xlfn.XMATCH(StudentTable[[#This Row],[Form
(P1-P6, S1-S6)]],{"P1","P2","P3","P4","P5","P6","S1","S2","S3","S4","S5","S6"})))</f>
        <v>0</v>
      </c>
      <c r="P39" t="b">
        <f>AND(StudentTable[[#This Row],[exists]],ISBLANK(StudentTable[[#This Row],[Submission Batch'#]]))</f>
        <v>0</v>
      </c>
      <c r="Q39" t="b">
        <f>AND(StudentTable[[#This Row],[exists]],StudentTable[[#This Row],[gname in fname tail]])</f>
        <v>0</v>
      </c>
      <c r="R39" t="b">
        <f>AND(StudentTable[[#This Row],[exists]],StudentTable[[#This Row],[fname in gname head]])</f>
        <v>0</v>
      </c>
      <c r="S39" t="b">
        <f>AND(StudentTable[[#This Row],[exists]],OR(StudentTable[[#This Row],[email has mial.]:[email has mal.]]))</f>
        <v>0</v>
      </c>
      <c r="T39" t="str">
        <f>IF(StudentTable[[#This Row],[exists]],UPPER(TRIM(CLEAN(StudentTable[[#This Row],[Family Name 
(As printed in the HKID)]]))),"")</f>
        <v/>
      </c>
      <c r="U39" t="str">
        <f>IF(StudentTable[[#This Row],[exists]],PROPER(TRIM(CLEAN(StudentTable[[#This Row],[Given Name 
(As printed in the HKID)]]))),"")</f>
        <v/>
      </c>
      <c r="V39" t="str">
        <f>IF(StudentTable[[#This Row],[exists]],TRIM(UPPER(StudentTable[[#This Row],[normalized family name]])&amp;" "&amp;PROPER(StudentTable[[#This Row],[normalized given name]])),"")</f>
        <v/>
      </c>
      <c r="W39" t="str">
        <f>IF(StudentTable[[#This Row],[exists]],LOWER(TRIM(CLEAN(StudentTable[[#This Row],[Active Email Address
(for login name and communication)]]))),"")</f>
        <v/>
      </c>
      <c r="X39" t="b">
        <f>StudentTable[[#This Row],[normalized full name]]=""</f>
        <v>1</v>
      </c>
      <c r="Y39" t="e">
        <f>SEARCH(" "&amp;StudentTable[[#This Row],[normalized given name]], StudentTable[[#This Row],[normalized family name]])</f>
        <v>#VALUE!</v>
      </c>
      <c r="Z39" t="e">
        <f>SEARCH(StudentTable[[#This Row],[normalized family name]]&amp;" ",StudentTable[[#This Row],[normalized given name]])</f>
        <v>#VALUE!</v>
      </c>
      <c r="AA3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39" t="b">
        <f>AND(StudentTable[[#This Row],[exists]],StudentTable[[#This Row],[normalized family name]]&lt;&gt;"",IF(ISERROR(StudentTable[[#This Row],[fname in gname]]),FALSE, StudentTable[[#This Row],[fname in gname]]=1))</f>
        <v>0</v>
      </c>
      <c r="AC39" t="e">
        <f>VALUE(LEFT(TRIM(CLEAN(StudentTable[[#This Row],[Class]])),1))</f>
        <v>#VALUE!</v>
      </c>
      <c r="AD39" t="e">
        <f>VALUE(RIGHT(TRIM(CLEAN(StudentTable[[#This Row],[Class]])),1))</f>
        <v>#VALUE!</v>
      </c>
      <c r="AE3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39" t="e">
        <f>FIND("@",StudentTable[[#This Row],[normalized email]])</f>
        <v>#VALUE!</v>
      </c>
      <c r="AG3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39" t="b">
        <f>AND(StudentTable[[#This Row],[exists]],ISNUMBER(FIND(" ",StudentTable[[#This Row],[normalized email]])))</f>
        <v>0</v>
      </c>
      <c r="AI39" t="b">
        <f>AND(StudentTable[[#This Row],[exists]],ISERROR(FIND(".",RIGHT(StudentTable[[#This Row],[normalized email]],LEN(StudentTable[[#This Row],[normalized email]])-StudentTable[[#This Row],[at post in email]]))))</f>
        <v>0</v>
      </c>
      <c r="AJ39" t="b">
        <f>AND(StudentTable[[#This Row],[exists]],StudentTable[[#This Row],[normalized email]]&lt;&gt;"",COUNTIF(StudentTable[normalized email],StudentTable[[#This Row],[normalized email]])&gt;1)</f>
        <v>0</v>
      </c>
      <c r="AK39" t="b">
        <f>AND(StudentTable[[#This Row],[exists]],ISNUMBER(FIND("mial.",StudentTable[[#This Row],[normalized email]],StudentTable[[#This Row],[at post in email]]+1)))</f>
        <v>0</v>
      </c>
      <c r="AL39" t="b">
        <f>AND(StudentTable[[#This Row],[exists]],ISNUMBER(FIND("mil.",StudentTable[[#This Row],[normalized email]],StudentTable[[#This Row],[at post in email]]+1)))</f>
        <v>0</v>
      </c>
      <c r="AM39" t="b">
        <f>AND(StudentTable[[#This Row],[exists]],ISNUMBER(FIND("mal.",StudentTable[[#This Row],[normalized email]],StudentTable[[#This Row],[at post in email]]+1)))</f>
        <v>0</v>
      </c>
    </row>
    <row r="40" spans="1:39" ht="15.75" x14ac:dyDescent="0.25">
      <c r="A40" s="18">
        <v>26</v>
      </c>
      <c r="B40" s="31"/>
      <c r="C40" s="31"/>
      <c r="D40" s="31"/>
      <c r="E40" s="31"/>
      <c r="F40" s="34" t="str">
        <f>StudentTable[[#This Row],[grade string]]</f>
        <v/>
      </c>
      <c r="G40" s="34"/>
      <c r="H4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0" s="45" t="str">
        <f>StudentTable[[#This Row],[normalized full name]]</f>
        <v/>
      </c>
      <c r="J4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0" t="b">
        <f>AND(StudentTable[[#This Row],[exists]],OR(StudentTable[[#This Row],[blank full name]]))</f>
        <v>0</v>
      </c>
      <c r="L40" t="b">
        <f>AND(StudentTable[[#This Row],[exists]],OR(StudentTable[[#This Row],[blank full name]]))</f>
        <v>0</v>
      </c>
      <c r="M40" t="b">
        <f>AND(StudentTable[[#This Row],[exists]],OR(ISBLANK(StudentTable[[#This Row],[Active Email Address
(for login name and communication)]]),StudentTable[[#This Row],[email has many at]:[email duplicated]]))</f>
        <v>0</v>
      </c>
      <c r="N40" t="b">
        <f>AND(StudentTable[[#This Row],[exists]],ISBLANK(StudentTable[[#This Row],[Class]]))</f>
        <v>0</v>
      </c>
      <c r="O40" t="b">
        <f>AND(StudentTable[[#This Row],[exists]],ISERROR(_xlfn.XMATCH(StudentTable[[#This Row],[Form
(P1-P6, S1-S6)]],{"P1","P2","P3","P4","P5","P6","S1","S2","S3","S4","S5","S6"})))</f>
        <v>0</v>
      </c>
      <c r="P40" t="b">
        <f>AND(StudentTable[[#This Row],[exists]],ISBLANK(StudentTable[[#This Row],[Submission Batch'#]]))</f>
        <v>0</v>
      </c>
      <c r="Q40" t="b">
        <f>AND(StudentTable[[#This Row],[exists]],StudentTable[[#This Row],[gname in fname tail]])</f>
        <v>0</v>
      </c>
      <c r="R40" t="b">
        <f>AND(StudentTable[[#This Row],[exists]],StudentTable[[#This Row],[fname in gname head]])</f>
        <v>0</v>
      </c>
      <c r="S40" t="b">
        <f>AND(StudentTable[[#This Row],[exists]],OR(StudentTable[[#This Row],[email has mial.]:[email has mal.]]))</f>
        <v>0</v>
      </c>
      <c r="T40" t="str">
        <f>IF(StudentTable[[#This Row],[exists]],UPPER(TRIM(CLEAN(StudentTable[[#This Row],[Family Name 
(As printed in the HKID)]]))),"")</f>
        <v/>
      </c>
      <c r="U40" t="str">
        <f>IF(StudentTable[[#This Row],[exists]],PROPER(TRIM(CLEAN(StudentTable[[#This Row],[Given Name 
(As printed in the HKID)]]))),"")</f>
        <v/>
      </c>
      <c r="V40" t="str">
        <f>IF(StudentTable[[#This Row],[exists]],TRIM(UPPER(StudentTable[[#This Row],[normalized family name]])&amp;" "&amp;PROPER(StudentTable[[#This Row],[normalized given name]])),"")</f>
        <v/>
      </c>
      <c r="W40" t="str">
        <f>IF(StudentTable[[#This Row],[exists]],LOWER(TRIM(CLEAN(StudentTable[[#This Row],[Active Email Address
(for login name and communication)]]))),"")</f>
        <v/>
      </c>
      <c r="X40" t="b">
        <f>StudentTable[[#This Row],[normalized full name]]=""</f>
        <v>1</v>
      </c>
      <c r="Y40" t="e">
        <f>SEARCH(" "&amp;StudentTable[[#This Row],[normalized given name]], StudentTable[[#This Row],[normalized family name]])</f>
        <v>#VALUE!</v>
      </c>
      <c r="Z40" t="e">
        <f>SEARCH(StudentTable[[#This Row],[normalized family name]]&amp;" ",StudentTable[[#This Row],[normalized given name]])</f>
        <v>#VALUE!</v>
      </c>
      <c r="AA4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0" t="b">
        <f>AND(StudentTable[[#This Row],[exists]],StudentTable[[#This Row],[normalized family name]]&lt;&gt;"",IF(ISERROR(StudentTable[[#This Row],[fname in gname]]),FALSE, StudentTable[[#This Row],[fname in gname]]=1))</f>
        <v>0</v>
      </c>
      <c r="AC40" t="e">
        <f>VALUE(LEFT(TRIM(CLEAN(StudentTable[[#This Row],[Class]])),1))</f>
        <v>#VALUE!</v>
      </c>
      <c r="AD40" t="e">
        <f>VALUE(RIGHT(TRIM(CLEAN(StudentTable[[#This Row],[Class]])),1))</f>
        <v>#VALUE!</v>
      </c>
      <c r="AE4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0" t="e">
        <f>FIND("@",StudentTable[[#This Row],[normalized email]])</f>
        <v>#VALUE!</v>
      </c>
      <c r="AG4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0" t="b">
        <f>AND(StudentTable[[#This Row],[exists]],ISNUMBER(FIND(" ",StudentTable[[#This Row],[normalized email]])))</f>
        <v>0</v>
      </c>
      <c r="AI40" t="b">
        <f>AND(StudentTable[[#This Row],[exists]],ISERROR(FIND(".",RIGHT(StudentTable[[#This Row],[normalized email]],LEN(StudentTable[[#This Row],[normalized email]])-StudentTable[[#This Row],[at post in email]]))))</f>
        <v>0</v>
      </c>
      <c r="AJ40" t="b">
        <f>AND(StudentTable[[#This Row],[exists]],StudentTable[[#This Row],[normalized email]]&lt;&gt;"",COUNTIF(StudentTable[normalized email],StudentTable[[#This Row],[normalized email]])&gt;1)</f>
        <v>0</v>
      </c>
      <c r="AK40" t="b">
        <f>AND(StudentTable[[#This Row],[exists]],ISNUMBER(FIND("mial.",StudentTable[[#This Row],[normalized email]],StudentTable[[#This Row],[at post in email]]+1)))</f>
        <v>0</v>
      </c>
      <c r="AL40" t="b">
        <f>AND(StudentTable[[#This Row],[exists]],ISNUMBER(FIND("mil.",StudentTable[[#This Row],[normalized email]],StudentTable[[#This Row],[at post in email]]+1)))</f>
        <v>0</v>
      </c>
      <c r="AM40" t="b">
        <f>AND(StudentTable[[#This Row],[exists]],ISNUMBER(FIND("mal.",StudentTable[[#This Row],[normalized email]],StudentTable[[#This Row],[at post in email]]+1)))</f>
        <v>0</v>
      </c>
    </row>
    <row r="41" spans="1:39" ht="15.75" x14ac:dyDescent="0.25">
      <c r="A41" s="18">
        <v>27</v>
      </c>
      <c r="B41" s="31"/>
      <c r="C41" s="31"/>
      <c r="D41" s="31"/>
      <c r="E41" s="31"/>
      <c r="F41" s="34" t="str">
        <f>StudentTable[[#This Row],[grade string]]</f>
        <v/>
      </c>
      <c r="G41" s="34"/>
      <c r="H4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1" s="45" t="str">
        <f>StudentTable[[#This Row],[normalized full name]]</f>
        <v/>
      </c>
      <c r="J4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1" t="b">
        <f>AND(StudentTable[[#This Row],[exists]],OR(StudentTable[[#This Row],[blank full name]]))</f>
        <v>0</v>
      </c>
      <c r="L41" t="b">
        <f>AND(StudentTable[[#This Row],[exists]],OR(StudentTable[[#This Row],[blank full name]]))</f>
        <v>0</v>
      </c>
      <c r="M41" t="b">
        <f>AND(StudentTable[[#This Row],[exists]],OR(ISBLANK(StudentTable[[#This Row],[Active Email Address
(for login name and communication)]]),StudentTable[[#This Row],[email has many at]:[email duplicated]]))</f>
        <v>0</v>
      </c>
      <c r="N41" t="b">
        <f>AND(StudentTable[[#This Row],[exists]],ISBLANK(StudentTable[[#This Row],[Class]]))</f>
        <v>0</v>
      </c>
      <c r="O41" t="b">
        <f>AND(StudentTable[[#This Row],[exists]],ISERROR(_xlfn.XMATCH(StudentTable[[#This Row],[Form
(P1-P6, S1-S6)]],{"P1","P2","P3","P4","P5","P6","S1","S2","S3","S4","S5","S6"})))</f>
        <v>0</v>
      </c>
      <c r="P41" t="b">
        <f>AND(StudentTable[[#This Row],[exists]],ISBLANK(StudentTable[[#This Row],[Submission Batch'#]]))</f>
        <v>0</v>
      </c>
      <c r="Q41" t="b">
        <f>AND(StudentTable[[#This Row],[exists]],StudentTable[[#This Row],[gname in fname tail]])</f>
        <v>0</v>
      </c>
      <c r="R41" t="b">
        <f>AND(StudentTable[[#This Row],[exists]],StudentTable[[#This Row],[fname in gname head]])</f>
        <v>0</v>
      </c>
      <c r="S41" t="b">
        <f>AND(StudentTable[[#This Row],[exists]],OR(StudentTable[[#This Row],[email has mial.]:[email has mal.]]))</f>
        <v>0</v>
      </c>
      <c r="T41" t="str">
        <f>IF(StudentTable[[#This Row],[exists]],UPPER(TRIM(CLEAN(StudentTable[[#This Row],[Family Name 
(As printed in the HKID)]]))),"")</f>
        <v/>
      </c>
      <c r="U41" t="str">
        <f>IF(StudentTable[[#This Row],[exists]],PROPER(TRIM(CLEAN(StudentTable[[#This Row],[Given Name 
(As printed in the HKID)]]))),"")</f>
        <v/>
      </c>
      <c r="V41" t="str">
        <f>IF(StudentTable[[#This Row],[exists]],TRIM(UPPER(StudentTable[[#This Row],[normalized family name]])&amp;" "&amp;PROPER(StudentTable[[#This Row],[normalized given name]])),"")</f>
        <v/>
      </c>
      <c r="W41" t="str">
        <f>IF(StudentTable[[#This Row],[exists]],LOWER(TRIM(CLEAN(StudentTable[[#This Row],[Active Email Address
(for login name and communication)]]))),"")</f>
        <v/>
      </c>
      <c r="X41" t="b">
        <f>StudentTable[[#This Row],[normalized full name]]=""</f>
        <v>1</v>
      </c>
      <c r="Y41" t="e">
        <f>SEARCH(" "&amp;StudentTable[[#This Row],[normalized given name]], StudentTable[[#This Row],[normalized family name]])</f>
        <v>#VALUE!</v>
      </c>
      <c r="Z41" t="e">
        <f>SEARCH(StudentTable[[#This Row],[normalized family name]]&amp;" ",StudentTable[[#This Row],[normalized given name]])</f>
        <v>#VALUE!</v>
      </c>
      <c r="AA4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1" t="b">
        <f>AND(StudentTable[[#This Row],[exists]],StudentTable[[#This Row],[normalized family name]]&lt;&gt;"",IF(ISERROR(StudentTable[[#This Row],[fname in gname]]),FALSE, StudentTable[[#This Row],[fname in gname]]=1))</f>
        <v>0</v>
      </c>
      <c r="AC41" t="e">
        <f>VALUE(LEFT(TRIM(CLEAN(StudentTable[[#This Row],[Class]])),1))</f>
        <v>#VALUE!</v>
      </c>
      <c r="AD41" t="e">
        <f>VALUE(RIGHT(TRIM(CLEAN(StudentTable[[#This Row],[Class]])),1))</f>
        <v>#VALUE!</v>
      </c>
      <c r="AE4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1" t="e">
        <f>FIND("@",StudentTable[[#This Row],[normalized email]])</f>
        <v>#VALUE!</v>
      </c>
      <c r="AG4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1" t="b">
        <f>AND(StudentTable[[#This Row],[exists]],ISNUMBER(FIND(" ",StudentTable[[#This Row],[normalized email]])))</f>
        <v>0</v>
      </c>
      <c r="AI41" t="b">
        <f>AND(StudentTable[[#This Row],[exists]],ISERROR(FIND(".",RIGHT(StudentTable[[#This Row],[normalized email]],LEN(StudentTable[[#This Row],[normalized email]])-StudentTable[[#This Row],[at post in email]]))))</f>
        <v>0</v>
      </c>
      <c r="AJ41" t="b">
        <f>AND(StudentTable[[#This Row],[exists]],StudentTable[[#This Row],[normalized email]]&lt;&gt;"",COUNTIF(StudentTable[normalized email],StudentTable[[#This Row],[normalized email]])&gt;1)</f>
        <v>0</v>
      </c>
      <c r="AK41" t="b">
        <f>AND(StudentTable[[#This Row],[exists]],ISNUMBER(FIND("mial.",StudentTable[[#This Row],[normalized email]],StudentTable[[#This Row],[at post in email]]+1)))</f>
        <v>0</v>
      </c>
      <c r="AL41" t="b">
        <f>AND(StudentTable[[#This Row],[exists]],ISNUMBER(FIND("mil.",StudentTable[[#This Row],[normalized email]],StudentTable[[#This Row],[at post in email]]+1)))</f>
        <v>0</v>
      </c>
      <c r="AM41" t="b">
        <f>AND(StudentTable[[#This Row],[exists]],ISNUMBER(FIND("mal.",StudentTable[[#This Row],[normalized email]],StudentTable[[#This Row],[at post in email]]+1)))</f>
        <v>0</v>
      </c>
    </row>
    <row r="42" spans="1:39" ht="15.75" x14ac:dyDescent="0.25">
      <c r="A42" s="18">
        <v>28</v>
      </c>
      <c r="B42" s="31"/>
      <c r="C42" s="31"/>
      <c r="D42" s="31"/>
      <c r="E42" s="31"/>
      <c r="F42" s="34" t="str">
        <f>StudentTable[[#This Row],[grade string]]</f>
        <v/>
      </c>
      <c r="G42" s="34"/>
      <c r="H4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2" s="45" t="str">
        <f>StudentTable[[#This Row],[normalized full name]]</f>
        <v/>
      </c>
      <c r="J4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2" t="b">
        <f>AND(StudentTable[[#This Row],[exists]],OR(StudentTable[[#This Row],[blank full name]]))</f>
        <v>0</v>
      </c>
      <c r="L42" t="b">
        <f>AND(StudentTable[[#This Row],[exists]],OR(StudentTable[[#This Row],[blank full name]]))</f>
        <v>0</v>
      </c>
      <c r="M42" t="b">
        <f>AND(StudentTable[[#This Row],[exists]],OR(ISBLANK(StudentTable[[#This Row],[Active Email Address
(for login name and communication)]]),StudentTable[[#This Row],[email has many at]:[email duplicated]]))</f>
        <v>0</v>
      </c>
      <c r="N42" t="b">
        <f>AND(StudentTable[[#This Row],[exists]],ISBLANK(StudentTable[[#This Row],[Class]]))</f>
        <v>0</v>
      </c>
      <c r="O42" t="b">
        <f>AND(StudentTable[[#This Row],[exists]],ISERROR(_xlfn.XMATCH(StudentTable[[#This Row],[Form
(P1-P6, S1-S6)]],{"P1","P2","P3","P4","P5","P6","S1","S2","S3","S4","S5","S6"})))</f>
        <v>0</v>
      </c>
      <c r="P42" t="b">
        <f>AND(StudentTable[[#This Row],[exists]],ISBLANK(StudentTable[[#This Row],[Submission Batch'#]]))</f>
        <v>0</v>
      </c>
      <c r="Q42" t="b">
        <f>AND(StudentTable[[#This Row],[exists]],StudentTable[[#This Row],[gname in fname tail]])</f>
        <v>0</v>
      </c>
      <c r="R42" t="b">
        <f>AND(StudentTable[[#This Row],[exists]],StudentTable[[#This Row],[fname in gname head]])</f>
        <v>0</v>
      </c>
      <c r="S42" t="b">
        <f>AND(StudentTable[[#This Row],[exists]],OR(StudentTable[[#This Row],[email has mial.]:[email has mal.]]))</f>
        <v>0</v>
      </c>
      <c r="T42" t="str">
        <f>IF(StudentTable[[#This Row],[exists]],UPPER(TRIM(CLEAN(StudentTable[[#This Row],[Family Name 
(As printed in the HKID)]]))),"")</f>
        <v/>
      </c>
      <c r="U42" t="str">
        <f>IF(StudentTable[[#This Row],[exists]],PROPER(TRIM(CLEAN(StudentTable[[#This Row],[Given Name 
(As printed in the HKID)]]))),"")</f>
        <v/>
      </c>
      <c r="V42" t="str">
        <f>IF(StudentTable[[#This Row],[exists]],TRIM(UPPER(StudentTable[[#This Row],[normalized family name]])&amp;" "&amp;PROPER(StudentTable[[#This Row],[normalized given name]])),"")</f>
        <v/>
      </c>
      <c r="W42" t="str">
        <f>IF(StudentTable[[#This Row],[exists]],LOWER(TRIM(CLEAN(StudentTable[[#This Row],[Active Email Address
(for login name and communication)]]))),"")</f>
        <v/>
      </c>
      <c r="X42" t="b">
        <f>StudentTable[[#This Row],[normalized full name]]=""</f>
        <v>1</v>
      </c>
      <c r="Y42" t="e">
        <f>SEARCH(" "&amp;StudentTable[[#This Row],[normalized given name]], StudentTable[[#This Row],[normalized family name]])</f>
        <v>#VALUE!</v>
      </c>
      <c r="Z42" t="e">
        <f>SEARCH(StudentTable[[#This Row],[normalized family name]]&amp;" ",StudentTable[[#This Row],[normalized given name]])</f>
        <v>#VALUE!</v>
      </c>
      <c r="AA4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2" t="b">
        <f>AND(StudentTable[[#This Row],[exists]],StudentTable[[#This Row],[normalized family name]]&lt;&gt;"",IF(ISERROR(StudentTable[[#This Row],[fname in gname]]),FALSE, StudentTable[[#This Row],[fname in gname]]=1))</f>
        <v>0</v>
      </c>
      <c r="AC42" t="e">
        <f>VALUE(LEFT(TRIM(CLEAN(StudentTable[[#This Row],[Class]])),1))</f>
        <v>#VALUE!</v>
      </c>
      <c r="AD42" t="e">
        <f>VALUE(RIGHT(TRIM(CLEAN(StudentTable[[#This Row],[Class]])),1))</f>
        <v>#VALUE!</v>
      </c>
      <c r="AE4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2" t="e">
        <f>FIND("@",StudentTable[[#This Row],[normalized email]])</f>
        <v>#VALUE!</v>
      </c>
      <c r="AG4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2" t="b">
        <f>AND(StudentTable[[#This Row],[exists]],ISNUMBER(FIND(" ",StudentTable[[#This Row],[normalized email]])))</f>
        <v>0</v>
      </c>
      <c r="AI42" t="b">
        <f>AND(StudentTable[[#This Row],[exists]],ISERROR(FIND(".",RIGHT(StudentTable[[#This Row],[normalized email]],LEN(StudentTable[[#This Row],[normalized email]])-StudentTable[[#This Row],[at post in email]]))))</f>
        <v>0</v>
      </c>
      <c r="AJ42" t="b">
        <f>AND(StudentTable[[#This Row],[exists]],StudentTable[[#This Row],[normalized email]]&lt;&gt;"",COUNTIF(StudentTable[normalized email],StudentTable[[#This Row],[normalized email]])&gt;1)</f>
        <v>0</v>
      </c>
      <c r="AK42" t="b">
        <f>AND(StudentTable[[#This Row],[exists]],ISNUMBER(FIND("mial.",StudentTable[[#This Row],[normalized email]],StudentTable[[#This Row],[at post in email]]+1)))</f>
        <v>0</v>
      </c>
      <c r="AL42" t="b">
        <f>AND(StudentTable[[#This Row],[exists]],ISNUMBER(FIND("mil.",StudentTable[[#This Row],[normalized email]],StudentTable[[#This Row],[at post in email]]+1)))</f>
        <v>0</v>
      </c>
      <c r="AM42" t="b">
        <f>AND(StudentTable[[#This Row],[exists]],ISNUMBER(FIND("mal.",StudentTable[[#This Row],[normalized email]],StudentTable[[#This Row],[at post in email]]+1)))</f>
        <v>0</v>
      </c>
    </row>
    <row r="43" spans="1:39" ht="15.75" x14ac:dyDescent="0.25">
      <c r="A43" s="18">
        <v>29</v>
      </c>
      <c r="B43" s="31"/>
      <c r="C43" s="31"/>
      <c r="D43" s="31"/>
      <c r="E43" s="31"/>
      <c r="F43" s="34" t="str">
        <f>StudentTable[[#This Row],[grade string]]</f>
        <v/>
      </c>
      <c r="G43" s="34"/>
      <c r="H4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3" s="45" t="str">
        <f>StudentTable[[#This Row],[normalized full name]]</f>
        <v/>
      </c>
      <c r="J4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3" t="b">
        <f>AND(StudentTable[[#This Row],[exists]],OR(StudentTable[[#This Row],[blank full name]]))</f>
        <v>0</v>
      </c>
      <c r="L43" t="b">
        <f>AND(StudentTable[[#This Row],[exists]],OR(StudentTable[[#This Row],[blank full name]]))</f>
        <v>0</v>
      </c>
      <c r="M43" t="b">
        <f>AND(StudentTable[[#This Row],[exists]],OR(ISBLANK(StudentTable[[#This Row],[Active Email Address
(for login name and communication)]]),StudentTable[[#This Row],[email has many at]:[email duplicated]]))</f>
        <v>0</v>
      </c>
      <c r="N43" t="b">
        <f>AND(StudentTable[[#This Row],[exists]],ISBLANK(StudentTable[[#This Row],[Class]]))</f>
        <v>0</v>
      </c>
      <c r="O43" t="b">
        <f>AND(StudentTable[[#This Row],[exists]],ISERROR(_xlfn.XMATCH(StudentTable[[#This Row],[Form
(P1-P6, S1-S6)]],{"P1","P2","P3","P4","P5","P6","S1","S2","S3","S4","S5","S6"})))</f>
        <v>0</v>
      </c>
      <c r="P43" t="b">
        <f>AND(StudentTable[[#This Row],[exists]],ISBLANK(StudentTable[[#This Row],[Submission Batch'#]]))</f>
        <v>0</v>
      </c>
      <c r="Q43" t="b">
        <f>AND(StudentTable[[#This Row],[exists]],StudentTable[[#This Row],[gname in fname tail]])</f>
        <v>0</v>
      </c>
      <c r="R43" t="b">
        <f>AND(StudentTable[[#This Row],[exists]],StudentTable[[#This Row],[fname in gname head]])</f>
        <v>0</v>
      </c>
      <c r="S43" t="b">
        <f>AND(StudentTable[[#This Row],[exists]],OR(StudentTable[[#This Row],[email has mial.]:[email has mal.]]))</f>
        <v>0</v>
      </c>
      <c r="T43" t="str">
        <f>IF(StudentTable[[#This Row],[exists]],UPPER(TRIM(CLEAN(StudentTable[[#This Row],[Family Name 
(As printed in the HKID)]]))),"")</f>
        <v/>
      </c>
      <c r="U43" t="str">
        <f>IF(StudentTable[[#This Row],[exists]],PROPER(TRIM(CLEAN(StudentTable[[#This Row],[Given Name 
(As printed in the HKID)]]))),"")</f>
        <v/>
      </c>
      <c r="V43" t="str">
        <f>IF(StudentTable[[#This Row],[exists]],TRIM(UPPER(StudentTable[[#This Row],[normalized family name]])&amp;" "&amp;PROPER(StudentTable[[#This Row],[normalized given name]])),"")</f>
        <v/>
      </c>
      <c r="W43" t="str">
        <f>IF(StudentTable[[#This Row],[exists]],LOWER(TRIM(CLEAN(StudentTable[[#This Row],[Active Email Address
(for login name and communication)]]))),"")</f>
        <v/>
      </c>
      <c r="X43" t="b">
        <f>StudentTable[[#This Row],[normalized full name]]=""</f>
        <v>1</v>
      </c>
      <c r="Y43" t="e">
        <f>SEARCH(" "&amp;StudentTable[[#This Row],[normalized given name]], StudentTable[[#This Row],[normalized family name]])</f>
        <v>#VALUE!</v>
      </c>
      <c r="Z43" t="e">
        <f>SEARCH(StudentTable[[#This Row],[normalized family name]]&amp;" ",StudentTable[[#This Row],[normalized given name]])</f>
        <v>#VALUE!</v>
      </c>
      <c r="AA4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3" t="b">
        <f>AND(StudentTable[[#This Row],[exists]],StudentTable[[#This Row],[normalized family name]]&lt;&gt;"",IF(ISERROR(StudentTable[[#This Row],[fname in gname]]),FALSE, StudentTable[[#This Row],[fname in gname]]=1))</f>
        <v>0</v>
      </c>
      <c r="AC43" t="e">
        <f>VALUE(LEFT(TRIM(CLEAN(StudentTable[[#This Row],[Class]])),1))</f>
        <v>#VALUE!</v>
      </c>
      <c r="AD43" t="e">
        <f>VALUE(RIGHT(TRIM(CLEAN(StudentTable[[#This Row],[Class]])),1))</f>
        <v>#VALUE!</v>
      </c>
      <c r="AE4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3" t="e">
        <f>FIND("@",StudentTable[[#This Row],[normalized email]])</f>
        <v>#VALUE!</v>
      </c>
      <c r="AG4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3" t="b">
        <f>AND(StudentTable[[#This Row],[exists]],ISNUMBER(FIND(" ",StudentTable[[#This Row],[normalized email]])))</f>
        <v>0</v>
      </c>
      <c r="AI43" t="b">
        <f>AND(StudentTable[[#This Row],[exists]],ISERROR(FIND(".",RIGHT(StudentTable[[#This Row],[normalized email]],LEN(StudentTable[[#This Row],[normalized email]])-StudentTable[[#This Row],[at post in email]]))))</f>
        <v>0</v>
      </c>
      <c r="AJ43" t="b">
        <f>AND(StudentTable[[#This Row],[exists]],StudentTable[[#This Row],[normalized email]]&lt;&gt;"",COUNTIF(StudentTable[normalized email],StudentTable[[#This Row],[normalized email]])&gt;1)</f>
        <v>0</v>
      </c>
      <c r="AK43" t="b">
        <f>AND(StudentTable[[#This Row],[exists]],ISNUMBER(FIND("mial.",StudentTable[[#This Row],[normalized email]],StudentTable[[#This Row],[at post in email]]+1)))</f>
        <v>0</v>
      </c>
      <c r="AL43" t="b">
        <f>AND(StudentTable[[#This Row],[exists]],ISNUMBER(FIND("mil.",StudentTable[[#This Row],[normalized email]],StudentTable[[#This Row],[at post in email]]+1)))</f>
        <v>0</v>
      </c>
      <c r="AM43" t="b">
        <f>AND(StudentTable[[#This Row],[exists]],ISNUMBER(FIND("mal.",StudentTable[[#This Row],[normalized email]],StudentTable[[#This Row],[at post in email]]+1)))</f>
        <v>0</v>
      </c>
    </row>
    <row r="44" spans="1:39" ht="15.75" x14ac:dyDescent="0.25">
      <c r="A44" s="18">
        <v>30</v>
      </c>
      <c r="B44" s="31"/>
      <c r="C44" s="31"/>
      <c r="D44" s="31"/>
      <c r="E44" s="31"/>
      <c r="F44" s="34" t="str">
        <f>StudentTable[[#This Row],[grade string]]</f>
        <v/>
      </c>
      <c r="G44" s="34"/>
      <c r="H4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4" s="45" t="str">
        <f>StudentTable[[#This Row],[normalized full name]]</f>
        <v/>
      </c>
      <c r="J4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4" t="b">
        <f>AND(StudentTable[[#This Row],[exists]],OR(StudentTable[[#This Row],[blank full name]]))</f>
        <v>0</v>
      </c>
      <c r="L44" t="b">
        <f>AND(StudentTable[[#This Row],[exists]],OR(StudentTable[[#This Row],[blank full name]]))</f>
        <v>0</v>
      </c>
      <c r="M44" t="b">
        <f>AND(StudentTable[[#This Row],[exists]],OR(ISBLANK(StudentTable[[#This Row],[Active Email Address
(for login name and communication)]]),StudentTable[[#This Row],[email has many at]:[email duplicated]]))</f>
        <v>0</v>
      </c>
      <c r="N44" t="b">
        <f>AND(StudentTable[[#This Row],[exists]],ISBLANK(StudentTable[[#This Row],[Class]]))</f>
        <v>0</v>
      </c>
      <c r="O44" t="b">
        <f>AND(StudentTable[[#This Row],[exists]],ISERROR(_xlfn.XMATCH(StudentTable[[#This Row],[Form
(P1-P6, S1-S6)]],{"P1","P2","P3","P4","P5","P6","S1","S2","S3","S4","S5","S6"})))</f>
        <v>0</v>
      </c>
      <c r="P44" t="b">
        <f>AND(StudentTable[[#This Row],[exists]],ISBLANK(StudentTable[[#This Row],[Submission Batch'#]]))</f>
        <v>0</v>
      </c>
      <c r="Q44" t="b">
        <f>AND(StudentTable[[#This Row],[exists]],StudentTable[[#This Row],[gname in fname tail]])</f>
        <v>0</v>
      </c>
      <c r="R44" t="b">
        <f>AND(StudentTable[[#This Row],[exists]],StudentTable[[#This Row],[fname in gname head]])</f>
        <v>0</v>
      </c>
      <c r="S44" t="b">
        <f>AND(StudentTable[[#This Row],[exists]],OR(StudentTable[[#This Row],[email has mial.]:[email has mal.]]))</f>
        <v>0</v>
      </c>
      <c r="T44" t="str">
        <f>IF(StudentTable[[#This Row],[exists]],UPPER(TRIM(CLEAN(StudentTable[[#This Row],[Family Name 
(As printed in the HKID)]]))),"")</f>
        <v/>
      </c>
      <c r="U44" t="str">
        <f>IF(StudentTable[[#This Row],[exists]],PROPER(TRIM(CLEAN(StudentTable[[#This Row],[Given Name 
(As printed in the HKID)]]))),"")</f>
        <v/>
      </c>
      <c r="V44" t="str">
        <f>IF(StudentTable[[#This Row],[exists]],TRIM(UPPER(StudentTable[[#This Row],[normalized family name]])&amp;" "&amp;PROPER(StudentTable[[#This Row],[normalized given name]])),"")</f>
        <v/>
      </c>
      <c r="W44" t="str">
        <f>IF(StudentTable[[#This Row],[exists]],LOWER(TRIM(CLEAN(StudentTable[[#This Row],[Active Email Address
(for login name and communication)]]))),"")</f>
        <v/>
      </c>
      <c r="X44" t="b">
        <f>StudentTable[[#This Row],[normalized full name]]=""</f>
        <v>1</v>
      </c>
      <c r="Y44" t="e">
        <f>SEARCH(" "&amp;StudentTable[[#This Row],[normalized given name]], StudentTable[[#This Row],[normalized family name]])</f>
        <v>#VALUE!</v>
      </c>
      <c r="Z44" t="e">
        <f>SEARCH(StudentTable[[#This Row],[normalized family name]]&amp;" ",StudentTable[[#This Row],[normalized given name]])</f>
        <v>#VALUE!</v>
      </c>
      <c r="AA4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4" t="b">
        <f>AND(StudentTable[[#This Row],[exists]],StudentTable[[#This Row],[normalized family name]]&lt;&gt;"",IF(ISERROR(StudentTable[[#This Row],[fname in gname]]),FALSE, StudentTable[[#This Row],[fname in gname]]=1))</f>
        <v>0</v>
      </c>
      <c r="AC44" t="e">
        <f>VALUE(LEFT(TRIM(CLEAN(StudentTable[[#This Row],[Class]])),1))</f>
        <v>#VALUE!</v>
      </c>
      <c r="AD44" t="e">
        <f>VALUE(RIGHT(TRIM(CLEAN(StudentTable[[#This Row],[Class]])),1))</f>
        <v>#VALUE!</v>
      </c>
      <c r="AE4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4" t="e">
        <f>FIND("@",StudentTable[[#This Row],[normalized email]])</f>
        <v>#VALUE!</v>
      </c>
      <c r="AG4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4" t="b">
        <f>AND(StudentTable[[#This Row],[exists]],ISNUMBER(FIND(" ",StudentTable[[#This Row],[normalized email]])))</f>
        <v>0</v>
      </c>
      <c r="AI44" t="b">
        <f>AND(StudentTable[[#This Row],[exists]],ISERROR(FIND(".",RIGHT(StudentTable[[#This Row],[normalized email]],LEN(StudentTable[[#This Row],[normalized email]])-StudentTable[[#This Row],[at post in email]]))))</f>
        <v>0</v>
      </c>
      <c r="AJ44" t="b">
        <f>AND(StudentTable[[#This Row],[exists]],StudentTable[[#This Row],[normalized email]]&lt;&gt;"",COUNTIF(StudentTable[normalized email],StudentTable[[#This Row],[normalized email]])&gt;1)</f>
        <v>0</v>
      </c>
      <c r="AK44" t="b">
        <f>AND(StudentTable[[#This Row],[exists]],ISNUMBER(FIND("mial.",StudentTable[[#This Row],[normalized email]],StudentTable[[#This Row],[at post in email]]+1)))</f>
        <v>0</v>
      </c>
      <c r="AL44" t="b">
        <f>AND(StudentTable[[#This Row],[exists]],ISNUMBER(FIND("mil.",StudentTable[[#This Row],[normalized email]],StudentTable[[#This Row],[at post in email]]+1)))</f>
        <v>0</v>
      </c>
      <c r="AM44" t="b">
        <f>AND(StudentTable[[#This Row],[exists]],ISNUMBER(FIND("mal.",StudentTable[[#This Row],[normalized email]],StudentTable[[#This Row],[at post in email]]+1)))</f>
        <v>0</v>
      </c>
    </row>
    <row r="45" spans="1:39" ht="15.75" x14ac:dyDescent="0.25">
      <c r="A45" s="18">
        <v>31</v>
      </c>
      <c r="B45" s="31"/>
      <c r="C45" s="31"/>
      <c r="D45" s="31"/>
      <c r="E45" s="31"/>
      <c r="F45" s="34" t="str">
        <f>StudentTable[[#This Row],[grade string]]</f>
        <v/>
      </c>
      <c r="G45" s="34"/>
      <c r="H4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5" s="45" t="str">
        <f>StudentTable[[#This Row],[normalized full name]]</f>
        <v/>
      </c>
      <c r="J4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5" t="b">
        <f>AND(StudentTable[[#This Row],[exists]],OR(StudentTable[[#This Row],[blank full name]]))</f>
        <v>0</v>
      </c>
      <c r="L45" t="b">
        <f>AND(StudentTable[[#This Row],[exists]],OR(StudentTable[[#This Row],[blank full name]]))</f>
        <v>0</v>
      </c>
      <c r="M45" t="b">
        <f>AND(StudentTable[[#This Row],[exists]],OR(ISBLANK(StudentTable[[#This Row],[Active Email Address
(for login name and communication)]]),StudentTable[[#This Row],[email has many at]:[email duplicated]]))</f>
        <v>0</v>
      </c>
      <c r="N45" t="b">
        <f>AND(StudentTable[[#This Row],[exists]],ISBLANK(StudentTable[[#This Row],[Class]]))</f>
        <v>0</v>
      </c>
      <c r="O45" t="b">
        <f>AND(StudentTable[[#This Row],[exists]],ISERROR(_xlfn.XMATCH(StudentTable[[#This Row],[Form
(P1-P6, S1-S6)]],{"P1","P2","P3","P4","P5","P6","S1","S2","S3","S4","S5","S6"})))</f>
        <v>0</v>
      </c>
      <c r="P45" t="b">
        <f>AND(StudentTable[[#This Row],[exists]],ISBLANK(StudentTable[[#This Row],[Submission Batch'#]]))</f>
        <v>0</v>
      </c>
      <c r="Q45" t="b">
        <f>AND(StudentTable[[#This Row],[exists]],StudentTable[[#This Row],[gname in fname tail]])</f>
        <v>0</v>
      </c>
      <c r="R45" t="b">
        <f>AND(StudentTable[[#This Row],[exists]],StudentTable[[#This Row],[fname in gname head]])</f>
        <v>0</v>
      </c>
      <c r="S45" t="b">
        <f>AND(StudentTable[[#This Row],[exists]],OR(StudentTable[[#This Row],[email has mial.]:[email has mal.]]))</f>
        <v>0</v>
      </c>
      <c r="T45" t="str">
        <f>IF(StudentTable[[#This Row],[exists]],UPPER(TRIM(CLEAN(StudentTable[[#This Row],[Family Name 
(As printed in the HKID)]]))),"")</f>
        <v/>
      </c>
      <c r="U45" t="str">
        <f>IF(StudentTable[[#This Row],[exists]],PROPER(TRIM(CLEAN(StudentTable[[#This Row],[Given Name 
(As printed in the HKID)]]))),"")</f>
        <v/>
      </c>
      <c r="V45" t="str">
        <f>IF(StudentTable[[#This Row],[exists]],TRIM(UPPER(StudentTable[[#This Row],[normalized family name]])&amp;" "&amp;PROPER(StudentTable[[#This Row],[normalized given name]])),"")</f>
        <v/>
      </c>
      <c r="W45" t="str">
        <f>IF(StudentTable[[#This Row],[exists]],LOWER(TRIM(CLEAN(StudentTable[[#This Row],[Active Email Address
(for login name and communication)]]))),"")</f>
        <v/>
      </c>
      <c r="X45" t="b">
        <f>StudentTable[[#This Row],[normalized full name]]=""</f>
        <v>1</v>
      </c>
      <c r="Y45" t="e">
        <f>SEARCH(" "&amp;StudentTable[[#This Row],[normalized given name]], StudentTable[[#This Row],[normalized family name]])</f>
        <v>#VALUE!</v>
      </c>
      <c r="Z45" t="e">
        <f>SEARCH(StudentTable[[#This Row],[normalized family name]]&amp;" ",StudentTable[[#This Row],[normalized given name]])</f>
        <v>#VALUE!</v>
      </c>
      <c r="AA4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5" t="b">
        <f>AND(StudentTable[[#This Row],[exists]],StudentTable[[#This Row],[normalized family name]]&lt;&gt;"",IF(ISERROR(StudentTable[[#This Row],[fname in gname]]),FALSE, StudentTable[[#This Row],[fname in gname]]=1))</f>
        <v>0</v>
      </c>
      <c r="AC45" t="e">
        <f>VALUE(LEFT(TRIM(CLEAN(StudentTable[[#This Row],[Class]])),1))</f>
        <v>#VALUE!</v>
      </c>
      <c r="AD45" t="e">
        <f>VALUE(RIGHT(TRIM(CLEAN(StudentTable[[#This Row],[Class]])),1))</f>
        <v>#VALUE!</v>
      </c>
      <c r="AE4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5" t="e">
        <f>FIND("@",StudentTable[[#This Row],[normalized email]])</f>
        <v>#VALUE!</v>
      </c>
      <c r="AG4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5" t="b">
        <f>AND(StudentTable[[#This Row],[exists]],ISNUMBER(FIND(" ",StudentTable[[#This Row],[normalized email]])))</f>
        <v>0</v>
      </c>
      <c r="AI45" t="b">
        <f>AND(StudentTable[[#This Row],[exists]],ISERROR(FIND(".",RIGHT(StudentTable[[#This Row],[normalized email]],LEN(StudentTable[[#This Row],[normalized email]])-StudentTable[[#This Row],[at post in email]]))))</f>
        <v>0</v>
      </c>
      <c r="AJ45" t="b">
        <f>AND(StudentTable[[#This Row],[exists]],StudentTable[[#This Row],[normalized email]]&lt;&gt;"",COUNTIF(StudentTable[normalized email],StudentTable[[#This Row],[normalized email]])&gt;1)</f>
        <v>0</v>
      </c>
      <c r="AK45" t="b">
        <f>AND(StudentTable[[#This Row],[exists]],ISNUMBER(FIND("mial.",StudentTable[[#This Row],[normalized email]],StudentTable[[#This Row],[at post in email]]+1)))</f>
        <v>0</v>
      </c>
      <c r="AL45" t="b">
        <f>AND(StudentTable[[#This Row],[exists]],ISNUMBER(FIND("mil.",StudentTable[[#This Row],[normalized email]],StudentTable[[#This Row],[at post in email]]+1)))</f>
        <v>0</v>
      </c>
      <c r="AM45" t="b">
        <f>AND(StudentTable[[#This Row],[exists]],ISNUMBER(FIND("mal.",StudentTable[[#This Row],[normalized email]],StudentTable[[#This Row],[at post in email]]+1)))</f>
        <v>0</v>
      </c>
    </row>
    <row r="46" spans="1:39" ht="15.75" x14ac:dyDescent="0.25">
      <c r="A46" s="18">
        <v>32</v>
      </c>
      <c r="B46" s="31"/>
      <c r="C46" s="31"/>
      <c r="D46" s="31"/>
      <c r="E46" s="31"/>
      <c r="F46" s="34" t="str">
        <f>StudentTable[[#This Row],[grade string]]</f>
        <v/>
      </c>
      <c r="G46" s="34"/>
      <c r="H4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6" s="45" t="str">
        <f>StudentTable[[#This Row],[normalized full name]]</f>
        <v/>
      </c>
      <c r="J4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6" t="b">
        <f>AND(StudentTable[[#This Row],[exists]],OR(StudentTable[[#This Row],[blank full name]]))</f>
        <v>0</v>
      </c>
      <c r="L46" t="b">
        <f>AND(StudentTable[[#This Row],[exists]],OR(StudentTable[[#This Row],[blank full name]]))</f>
        <v>0</v>
      </c>
      <c r="M46" t="b">
        <f>AND(StudentTable[[#This Row],[exists]],OR(ISBLANK(StudentTable[[#This Row],[Active Email Address
(for login name and communication)]]),StudentTable[[#This Row],[email has many at]:[email duplicated]]))</f>
        <v>0</v>
      </c>
      <c r="N46" t="b">
        <f>AND(StudentTable[[#This Row],[exists]],ISBLANK(StudentTable[[#This Row],[Class]]))</f>
        <v>0</v>
      </c>
      <c r="O46" t="b">
        <f>AND(StudentTable[[#This Row],[exists]],ISERROR(_xlfn.XMATCH(StudentTable[[#This Row],[Form
(P1-P6, S1-S6)]],{"P1","P2","P3","P4","P5","P6","S1","S2","S3","S4","S5","S6"})))</f>
        <v>0</v>
      </c>
      <c r="P46" t="b">
        <f>AND(StudentTable[[#This Row],[exists]],ISBLANK(StudentTable[[#This Row],[Submission Batch'#]]))</f>
        <v>0</v>
      </c>
      <c r="Q46" t="b">
        <f>AND(StudentTable[[#This Row],[exists]],StudentTable[[#This Row],[gname in fname tail]])</f>
        <v>0</v>
      </c>
      <c r="R46" t="b">
        <f>AND(StudentTable[[#This Row],[exists]],StudentTable[[#This Row],[fname in gname head]])</f>
        <v>0</v>
      </c>
      <c r="S46" t="b">
        <f>AND(StudentTable[[#This Row],[exists]],OR(StudentTable[[#This Row],[email has mial.]:[email has mal.]]))</f>
        <v>0</v>
      </c>
      <c r="T46" t="str">
        <f>IF(StudentTable[[#This Row],[exists]],UPPER(TRIM(CLEAN(StudentTable[[#This Row],[Family Name 
(As printed in the HKID)]]))),"")</f>
        <v/>
      </c>
      <c r="U46" t="str">
        <f>IF(StudentTable[[#This Row],[exists]],PROPER(TRIM(CLEAN(StudentTable[[#This Row],[Given Name 
(As printed in the HKID)]]))),"")</f>
        <v/>
      </c>
      <c r="V46" t="str">
        <f>IF(StudentTable[[#This Row],[exists]],TRIM(UPPER(StudentTable[[#This Row],[normalized family name]])&amp;" "&amp;PROPER(StudentTable[[#This Row],[normalized given name]])),"")</f>
        <v/>
      </c>
      <c r="W46" t="str">
        <f>IF(StudentTable[[#This Row],[exists]],LOWER(TRIM(CLEAN(StudentTable[[#This Row],[Active Email Address
(for login name and communication)]]))),"")</f>
        <v/>
      </c>
      <c r="X46" t="b">
        <f>StudentTable[[#This Row],[normalized full name]]=""</f>
        <v>1</v>
      </c>
      <c r="Y46" t="e">
        <f>SEARCH(" "&amp;StudentTable[[#This Row],[normalized given name]], StudentTable[[#This Row],[normalized family name]])</f>
        <v>#VALUE!</v>
      </c>
      <c r="Z46" t="e">
        <f>SEARCH(StudentTable[[#This Row],[normalized family name]]&amp;" ",StudentTable[[#This Row],[normalized given name]])</f>
        <v>#VALUE!</v>
      </c>
      <c r="AA4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6" t="b">
        <f>AND(StudentTable[[#This Row],[exists]],StudentTable[[#This Row],[normalized family name]]&lt;&gt;"",IF(ISERROR(StudentTable[[#This Row],[fname in gname]]),FALSE, StudentTable[[#This Row],[fname in gname]]=1))</f>
        <v>0</v>
      </c>
      <c r="AC46" t="e">
        <f>VALUE(LEFT(TRIM(CLEAN(StudentTable[[#This Row],[Class]])),1))</f>
        <v>#VALUE!</v>
      </c>
      <c r="AD46" t="e">
        <f>VALUE(RIGHT(TRIM(CLEAN(StudentTable[[#This Row],[Class]])),1))</f>
        <v>#VALUE!</v>
      </c>
      <c r="AE4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6" t="e">
        <f>FIND("@",StudentTable[[#This Row],[normalized email]])</f>
        <v>#VALUE!</v>
      </c>
      <c r="AG4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6" t="b">
        <f>AND(StudentTable[[#This Row],[exists]],ISNUMBER(FIND(" ",StudentTable[[#This Row],[normalized email]])))</f>
        <v>0</v>
      </c>
      <c r="AI46" t="b">
        <f>AND(StudentTable[[#This Row],[exists]],ISERROR(FIND(".",RIGHT(StudentTable[[#This Row],[normalized email]],LEN(StudentTable[[#This Row],[normalized email]])-StudentTable[[#This Row],[at post in email]]))))</f>
        <v>0</v>
      </c>
      <c r="AJ46" t="b">
        <f>AND(StudentTable[[#This Row],[exists]],StudentTable[[#This Row],[normalized email]]&lt;&gt;"",COUNTIF(StudentTable[normalized email],StudentTable[[#This Row],[normalized email]])&gt;1)</f>
        <v>0</v>
      </c>
      <c r="AK46" t="b">
        <f>AND(StudentTable[[#This Row],[exists]],ISNUMBER(FIND("mial.",StudentTable[[#This Row],[normalized email]],StudentTable[[#This Row],[at post in email]]+1)))</f>
        <v>0</v>
      </c>
      <c r="AL46" t="b">
        <f>AND(StudentTable[[#This Row],[exists]],ISNUMBER(FIND("mil.",StudentTable[[#This Row],[normalized email]],StudentTable[[#This Row],[at post in email]]+1)))</f>
        <v>0</v>
      </c>
      <c r="AM46" t="b">
        <f>AND(StudentTable[[#This Row],[exists]],ISNUMBER(FIND("mal.",StudentTable[[#This Row],[normalized email]],StudentTable[[#This Row],[at post in email]]+1)))</f>
        <v>0</v>
      </c>
    </row>
    <row r="47" spans="1:39" ht="15.75" x14ac:dyDescent="0.25">
      <c r="A47" s="18">
        <v>33</v>
      </c>
      <c r="B47" s="31"/>
      <c r="C47" s="31"/>
      <c r="D47" s="31"/>
      <c r="E47" s="31"/>
      <c r="F47" s="34" t="str">
        <f>StudentTable[[#This Row],[grade string]]</f>
        <v/>
      </c>
      <c r="G47" s="34"/>
      <c r="H4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7" s="45" t="str">
        <f>StudentTable[[#This Row],[normalized full name]]</f>
        <v/>
      </c>
      <c r="J4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7" t="b">
        <f>AND(StudentTable[[#This Row],[exists]],OR(StudentTable[[#This Row],[blank full name]]))</f>
        <v>0</v>
      </c>
      <c r="L47" t="b">
        <f>AND(StudentTable[[#This Row],[exists]],OR(StudentTable[[#This Row],[blank full name]]))</f>
        <v>0</v>
      </c>
      <c r="M47" t="b">
        <f>AND(StudentTable[[#This Row],[exists]],OR(ISBLANK(StudentTable[[#This Row],[Active Email Address
(for login name and communication)]]),StudentTable[[#This Row],[email has many at]:[email duplicated]]))</f>
        <v>0</v>
      </c>
      <c r="N47" t="b">
        <f>AND(StudentTable[[#This Row],[exists]],ISBLANK(StudentTable[[#This Row],[Class]]))</f>
        <v>0</v>
      </c>
      <c r="O47" t="b">
        <f>AND(StudentTable[[#This Row],[exists]],ISERROR(_xlfn.XMATCH(StudentTable[[#This Row],[Form
(P1-P6, S1-S6)]],{"P1","P2","P3","P4","P5","P6","S1","S2","S3","S4","S5","S6"})))</f>
        <v>0</v>
      </c>
      <c r="P47" t="b">
        <f>AND(StudentTable[[#This Row],[exists]],ISBLANK(StudentTable[[#This Row],[Submission Batch'#]]))</f>
        <v>0</v>
      </c>
      <c r="Q47" t="b">
        <f>AND(StudentTable[[#This Row],[exists]],StudentTable[[#This Row],[gname in fname tail]])</f>
        <v>0</v>
      </c>
      <c r="R47" t="b">
        <f>AND(StudentTable[[#This Row],[exists]],StudentTable[[#This Row],[fname in gname head]])</f>
        <v>0</v>
      </c>
      <c r="S47" t="b">
        <f>AND(StudentTable[[#This Row],[exists]],OR(StudentTable[[#This Row],[email has mial.]:[email has mal.]]))</f>
        <v>0</v>
      </c>
      <c r="T47" t="str">
        <f>IF(StudentTable[[#This Row],[exists]],UPPER(TRIM(CLEAN(StudentTable[[#This Row],[Family Name 
(As printed in the HKID)]]))),"")</f>
        <v/>
      </c>
      <c r="U47" t="str">
        <f>IF(StudentTable[[#This Row],[exists]],PROPER(TRIM(CLEAN(StudentTable[[#This Row],[Given Name 
(As printed in the HKID)]]))),"")</f>
        <v/>
      </c>
      <c r="V47" t="str">
        <f>IF(StudentTable[[#This Row],[exists]],TRIM(UPPER(StudentTable[[#This Row],[normalized family name]])&amp;" "&amp;PROPER(StudentTable[[#This Row],[normalized given name]])),"")</f>
        <v/>
      </c>
      <c r="W47" t="str">
        <f>IF(StudentTable[[#This Row],[exists]],LOWER(TRIM(CLEAN(StudentTable[[#This Row],[Active Email Address
(for login name and communication)]]))),"")</f>
        <v/>
      </c>
      <c r="X47" t="b">
        <f>StudentTable[[#This Row],[normalized full name]]=""</f>
        <v>1</v>
      </c>
      <c r="Y47" t="e">
        <f>SEARCH(" "&amp;StudentTable[[#This Row],[normalized given name]], StudentTable[[#This Row],[normalized family name]])</f>
        <v>#VALUE!</v>
      </c>
      <c r="Z47" t="e">
        <f>SEARCH(StudentTable[[#This Row],[normalized family name]]&amp;" ",StudentTable[[#This Row],[normalized given name]])</f>
        <v>#VALUE!</v>
      </c>
      <c r="AA4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7" t="b">
        <f>AND(StudentTable[[#This Row],[exists]],StudentTable[[#This Row],[normalized family name]]&lt;&gt;"",IF(ISERROR(StudentTable[[#This Row],[fname in gname]]),FALSE, StudentTable[[#This Row],[fname in gname]]=1))</f>
        <v>0</v>
      </c>
      <c r="AC47" t="e">
        <f>VALUE(LEFT(TRIM(CLEAN(StudentTable[[#This Row],[Class]])),1))</f>
        <v>#VALUE!</v>
      </c>
      <c r="AD47" t="e">
        <f>VALUE(RIGHT(TRIM(CLEAN(StudentTable[[#This Row],[Class]])),1))</f>
        <v>#VALUE!</v>
      </c>
      <c r="AE4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7" t="e">
        <f>FIND("@",StudentTable[[#This Row],[normalized email]])</f>
        <v>#VALUE!</v>
      </c>
      <c r="AG4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7" t="b">
        <f>AND(StudentTable[[#This Row],[exists]],ISNUMBER(FIND(" ",StudentTable[[#This Row],[normalized email]])))</f>
        <v>0</v>
      </c>
      <c r="AI47" t="b">
        <f>AND(StudentTable[[#This Row],[exists]],ISERROR(FIND(".",RIGHT(StudentTable[[#This Row],[normalized email]],LEN(StudentTable[[#This Row],[normalized email]])-StudentTable[[#This Row],[at post in email]]))))</f>
        <v>0</v>
      </c>
      <c r="AJ47" t="b">
        <f>AND(StudentTable[[#This Row],[exists]],StudentTable[[#This Row],[normalized email]]&lt;&gt;"",COUNTIF(StudentTable[normalized email],StudentTable[[#This Row],[normalized email]])&gt;1)</f>
        <v>0</v>
      </c>
      <c r="AK47" t="b">
        <f>AND(StudentTable[[#This Row],[exists]],ISNUMBER(FIND("mial.",StudentTable[[#This Row],[normalized email]],StudentTable[[#This Row],[at post in email]]+1)))</f>
        <v>0</v>
      </c>
      <c r="AL47" t="b">
        <f>AND(StudentTable[[#This Row],[exists]],ISNUMBER(FIND("mil.",StudentTable[[#This Row],[normalized email]],StudentTable[[#This Row],[at post in email]]+1)))</f>
        <v>0</v>
      </c>
      <c r="AM47" t="b">
        <f>AND(StudentTable[[#This Row],[exists]],ISNUMBER(FIND("mal.",StudentTable[[#This Row],[normalized email]],StudentTable[[#This Row],[at post in email]]+1)))</f>
        <v>0</v>
      </c>
    </row>
    <row r="48" spans="1:39" ht="15.75" x14ac:dyDescent="0.25">
      <c r="A48" s="18">
        <v>34</v>
      </c>
      <c r="B48" s="31"/>
      <c r="C48" s="31"/>
      <c r="D48" s="31"/>
      <c r="E48" s="31"/>
      <c r="F48" s="34" t="str">
        <f>StudentTable[[#This Row],[grade string]]</f>
        <v/>
      </c>
      <c r="G48" s="34"/>
      <c r="H4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8" s="45" t="str">
        <f>StudentTable[[#This Row],[normalized full name]]</f>
        <v/>
      </c>
      <c r="J4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8" t="b">
        <f>AND(StudentTable[[#This Row],[exists]],OR(StudentTable[[#This Row],[blank full name]]))</f>
        <v>0</v>
      </c>
      <c r="L48" t="b">
        <f>AND(StudentTable[[#This Row],[exists]],OR(StudentTable[[#This Row],[blank full name]]))</f>
        <v>0</v>
      </c>
      <c r="M48" t="b">
        <f>AND(StudentTable[[#This Row],[exists]],OR(ISBLANK(StudentTable[[#This Row],[Active Email Address
(for login name and communication)]]),StudentTable[[#This Row],[email has many at]:[email duplicated]]))</f>
        <v>0</v>
      </c>
      <c r="N48" t="b">
        <f>AND(StudentTable[[#This Row],[exists]],ISBLANK(StudentTable[[#This Row],[Class]]))</f>
        <v>0</v>
      </c>
      <c r="O48" t="b">
        <f>AND(StudentTable[[#This Row],[exists]],ISERROR(_xlfn.XMATCH(StudentTable[[#This Row],[Form
(P1-P6, S1-S6)]],{"P1","P2","P3","P4","P5","P6","S1","S2","S3","S4","S5","S6"})))</f>
        <v>0</v>
      </c>
      <c r="P48" t="b">
        <f>AND(StudentTable[[#This Row],[exists]],ISBLANK(StudentTable[[#This Row],[Submission Batch'#]]))</f>
        <v>0</v>
      </c>
      <c r="Q48" t="b">
        <f>AND(StudentTable[[#This Row],[exists]],StudentTable[[#This Row],[gname in fname tail]])</f>
        <v>0</v>
      </c>
      <c r="R48" t="b">
        <f>AND(StudentTable[[#This Row],[exists]],StudentTable[[#This Row],[fname in gname head]])</f>
        <v>0</v>
      </c>
      <c r="S48" t="b">
        <f>AND(StudentTable[[#This Row],[exists]],OR(StudentTable[[#This Row],[email has mial.]:[email has mal.]]))</f>
        <v>0</v>
      </c>
      <c r="T48" t="str">
        <f>IF(StudentTable[[#This Row],[exists]],UPPER(TRIM(CLEAN(StudentTable[[#This Row],[Family Name 
(As printed in the HKID)]]))),"")</f>
        <v/>
      </c>
      <c r="U48" t="str">
        <f>IF(StudentTable[[#This Row],[exists]],PROPER(TRIM(CLEAN(StudentTable[[#This Row],[Given Name 
(As printed in the HKID)]]))),"")</f>
        <v/>
      </c>
      <c r="V48" t="str">
        <f>IF(StudentTable[[#This Row],[exists]],TRIM(UPPER(StudentTable[[#This Row],[normalized family name]])&amp;" "&amp;PROPER(StudentTable[[#This Row],[normalized given name]])),"")</f>
        <v/>
      </c>
      <c r="W48" t="str">
        <f>IF(StudentTable[[#This Row],[exists]],LOWER(TRIM(CLEAN(StudentTable[[#This Row],[Active Email Address
(for login name and communication)]]))),"")</f>
        <v/>
      </c>
      <c r="X48" t="b">
        <f>StudentTable[[#This Row],[normalized full name]]=""</f>
        <v>1</v>
      </c>
      <c r="Y48" t="e">
        <f>SEARCH(" "&amp;StudentTable[[#This Row],[normalized given name]], StudentTable[[#This Row],[normalized family name]])</f>
        <v>#VALUE!</v>
      </c>
      <c r="Z48" t="e">
        <f>SEARCH(StudentTable[[#This Row],[normalized family name]]&amp;" ",StudentTable[[#This Row],[normalized given name]])</f>
        <v>#VALUE!</v>
      </c>
      <c r="AA4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8" t="b">
        <f>AND(StudentTable[[#This Row],[exists]],StudentTable[[#This Row],[normalized family name]]&lt;&gt;"",IF(ISERROR(StudentTable[[#This Row],[fname in gname]]),FALSE, StudentTable[[#This Row],[fname in gname]]=1))</f>
        <v>0</v>
      </c>
      <c r="AC48" t="e">
        <f>VALUE(LEFT(TRIM(CLEAN(StudentTable[[#This Row],[Class]])),1))</f>
        <v>#VALUE!</v>
      </c>
      <c r="AD48" t="e">
        <f>VALUE(RIGHT(TRIM(CLEAN(StudentTable[[#This Row],[Class]])),1))</f>
        <v>#VALUE!</v>
      </c>
      <c r="AE4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8" t="e">
        <f>FIND("@",StudentTable[[#This Row],[normalized email]])</f>
        <v>#VALUE!</v>
      </c>
      <c r="AG4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8" t="b">
        <f>AND(StudentTable[[#This Row],[exists]],ISNUMBER(FIND(" ",StudentTable[[#This Row],[normalized email]])))</f>
        <v>0</v>
      </c>
      <c r="AI48" t="b">
        <f>AND(StudentTable[[#This Row],[exists]],ISERROR(FIND(".",RIGHT(StudentTable[[#This Row],[normalized email]],LEN(StudentTable[[#This Row],[normalized email]])-StudentTable[[#This Row],[at post in email]]))))</f>
        <v>0</v>
      </c>
      <c r="AJ48" t="b">
        <f>AND(StudentTable[[#This Row],[exists]],StudentTable[[#This Row],[normalized email]]&lt;&gt;"",COUNTIF(StudentTable[normalized email],StudentTable[[#This Row],[normalized email]])&gt;1)</f>
        <v>0</v>
      </c>
      <c r="AK48" t="b">
        <f>AND(StudentTable[[#This Row],[exists]],ISNUMBER(FIND("mial.",StudentTable[[#This Row],[normalized email]],StudentTable[[#This Row],[at post in email]]+1)))</f>
        <v>0</v>
      </c>
      <c r="AL48" t="b">
        <f>AND(StudentTable[[#This Row],[exists]],ISNUMBER(FIND("mil.",StudentTable[[#This Row],[normalized email]],StudentTable[[#This Row],[at post in email]]+1)))</f>
        <v>0</v>
      </c>
      <c r="AM48" t="b">
        <f>AND(StudentTable[[#This Row],[exists]],ISNUMBER(FIND("mal.",StudentTable[[#This Row],[normalized email]],StudentTable[[#This Row],[at post in email]]+1)))</f>
        <v>0</v>
      </c>
    </row>
    <row r="49" spans="1:39" ht="15.75" x14ac:dyDescent="0.25">
      <c r="A49" s="18">
        <v>35</v>
      </c>
      <c r="B49" s="31"/>
      <c r="C49" s="31"/>
      <c r="D49" s="31"/>
      <c r="E49" s="31"/>
      <c r="F49" s="34" t="str">
        <f>StudentTable[[#This Row],[grade string]]</f>
        <v/>
      </c>
      <c r="G49" s="34"/>
      <c r="H4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49" s="45" t="str">
        <f>StudentTable[[#This Row],[normalized full name]]</f>
        <v/>
      </c>
      <c r="J4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49" t="b">
        <f>AND(StudentTable[[#This Row],[exists]],OR(StudentTable[[#This Row],[blank full name]]))</f>
        <v>0</v>
      </c>
      <c r="L49" t="b">
        <f>AND(StudentTable[[#This Row],[exists]],OR(StudentTable[[#This Row],[blank full name]]))</f>
        <v>0</v>
      </c>
      <c r="M49" t="b">
        <f>AND(StudentTable[[#This Row],[exists]],OR(ISBLANK(StudentTable[[#This Row],[Active Email Address
(for login name and communication)]]),StudentTable[[#This Row],[email has many at]:[email duplicated]]))</f>
        <v>0</v>
      </c>
      <c r="N49" t="b">
        <f>AND(StudentTable[[#This Row],[exists]],ISBLANK(StudentTable[[#This Row],[Class]]))</f>
        <v>0</v>
      </c>
      <c r="O49" t="b">
        <f>AND(StudentTable[[#This Row],[exists]],ISERROR(_xlfn.XMATCH(StudentTable[[#This Row],[Form
(P1-P6, S1-S6)]],{"P1","P2","P3","P4","P5","P6","S1","S2","S3","S4","S5","S6"})))</f>
        <v>0</v>
      </c>
      <c r="P49" t="b">
        <f>AND(StudentTable[[#This Row],[exists]],ISBLANK(StudentTable[[#This Row],[Submission Batch'#]]))</f>
        <v>0</v>
      </c>
      <c r="Q49" t="b">
        <f>AND(StudentTable[[#This Row],[exists]],StudentTable[[#This Row],[gname in fname tail]])</f>
        <v>0</v>
      </c>
      <c r="R49" t="b">
        <f>AND(StudentTable[[#This Row],[exists]],StudentTable[[#This Row],[fname in gname head]])</f>
        <v>0</v>
      </c>
      <c r="S49" t="b">
        <f>AND(StudentTable[[#This Row],[exists]],OR(StudentTable[[#This Row],[email has mial.]:[email has mal.]]))</f>
        <v>0</v>
      </c>
      <c r="T49" t="str">
        <f>IF(StudentTable[[#This Row],[exists]],UPPER(TRIM(CLEAN(StudentTable[[#This Row],[Family Name 
(As printed in the HKID)]]))),"")</f>
        <v/>
      </c>
      <c r="U49" t="str">
        <f>IF(StudentTable[[#This Row],[exists]],PROPER(TRIM(CLEAN(StudentTable[[#This Row],[Given Name 
(As printed in the HKID)]]))),"")</f>
        <v/>
      </c>
      <c r="V49" t="str">
        <f>IF(StudentTable[[#This Row],[exists]],TRIM(UPPER(StudentTable[[#This Row],[normalized family name]])&amp;" "&amp;PROPER(StudentTable[[#This Row],[normalized given name]])),"")</f>
        <v/>
      </c>
      <c r="W49" t="str">
        <f>IF(StudentTable[[#This Row],[exists]],LOWER(TRIM(CLEAN(StudentTable[[#This Row],[Active Email Address
(for login name and communication)]]))),"")</f>
        <v/>
      </c>
      <c r="X49" t="b">
        <f>StudentTable[[#This Row],[normalized full name]]=""</f>
        <v>1</v>
      </c>
      <c r="Y49" t="e">
        <f>SEARCH(" "&amp;StudentTable[[#This Row],[normalized given name]], StudentTable[[#This Row],[normalized family name]])</f>
        <v>#VALUE!</v>
      </c>
      <c r="Z49" t="e">
        <f>SEARCH(StudentTable[[#This Row],[normalized family name]]&amp;" ",StudentTable[[#This Row],[normalized given name]])</f>
        <v>#VALUE!</v>
      </c>
      <c r="AA4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49" t="b">
        <f>AND(StudentTable[[#This Row],[exists]],StudentTable[[#This Row],[normalized family name]]&lt;&gt;"",IF(ISERROR(StudentTable[[#This Row],[fname in gname]]),FALSE, StudentTable[[#This Row],[fname in gname]]=1))</f>
        <v>0</v>
      </c>
      <c r="AC49" t="e">
        <f>VALUE(LEFT(TRIM(CLEAN(StudentTable[[#This Row],[Class]])),1))</f>
        <v>#VALUE!</v>
      </c>
      <c r="AD49" t="e">
        <f>VALUE(RIGHT(TRIM(CLEAN(StudentTable[[#This Row],[Class]])),1))</f>
        <v>#VALUE!</v>
      </c>
      <c r="AE4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49" t="e">
        <f>FIND("@",StudentTable[[#This Row],[normalized email]])</f>
        <v>#VALUE!</v>
      </c>
      <c r="AG4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49" t="b">
        <f>AND(StudentTable[[#This Row],[exists]],ISNUMBER(FIND(" ",StudentTable[[#This Row],[normalized email]])))</f>
        <v>0</v>
      </c>
      <c r="AI49" t="b">
        <f>AND(StudentTable[[#This Row],[exists]],ISERROR(FIND(".",RIGHT(StudentTable[[#This Row],[normalized email]],LEN(StudentTable[[#This Row],[normalized email]])-StudentTable[[#This Row],[at post in email]]))))</f>
        <v>0</v>
      </c>
      <c r="AJ49" t="b">
        <f>AND(StudentTable[[#This Row],[exists]],StudentTable[[#This Row],[normalized email]]&lt;&gt;"",COUNTIF(StudentTable[normalized email],StudentTable[[#This Row],[normalized email]])&gt;1)</f>
        <v>0</v>
      </c>
      <c r="AK49" t="b">
        <f>AND(StudentTable[[#This Row],[exists]],ISNUMBER(FIND("mial.",StudentTable[[#This Row],[normalized email]],StudentTable[[#This Row],[at post in email]]+1)))</f>
        <v>0</v>
      </c>
      <c r="AL49" t="b">
        <f>AND(StudentTable[[#This Row],[exists]],ISNUMBER(FIND("mil.",StudentTable[[#This Row],[normalized email]],StudentTable[[#This Row],[at post in email]]+1)))</f>
        <v>0</v>
      </c>
      <c r="AM49" t="b">
        <f>AND(StudentTable[[#This Row],[exists]],ISNUMBER(FIND("mal.",StudentTable[[#This Row],[normalized email]],StudentTable[[#This Row],[at post in email]]+1)))</f>
        <v>0</v>
      </c>
    </row>
    <row r="50" spans="1:39" ht="15.75" x14ac:dyDescent="0.25">
      <c r="A50" s="18">
        <v>36</v>
      </c>
      <c r="B50" s="31"/>
      <c r="C50" s="31"/>
      <c r="D50" s="31"/>
      <c r="E50" s="31"/>
      <c r="F50" s="34" t="str">
        <f>StudentTable[[#This Row],[grade string]]</f>
        <v/>
      </c>
      <c r="G50" s="34"/>
      <c r="H5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0" s="45" t="str">
        <f>StudentTable[[#This Row],[normalized full name]]</f>
        <v/>
      </c>
      <c r="J5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0" t="b">
        <f>AND(StudentTable[[#This Row],[exists]],OR(StudentTable[[#This Row],[blank full name]]))</f>
        <v>0</v>
      </c>
      <c r="L50" t="b">
        <f>AND(StudentTable[[#This Row],[exists]],OR(StudentTable[[#This Row],[blank full name]]))</f>
        <v>0</v>
      </c>
      <c r="M50" t="b">
        <f>AND(StudentTable[[#This Row],[exists]],OR(ISBLANK(StudentTable[[#This Row],[Active Email Address
(for login name and communication)]]),StudentTable[[#This Row],[email has many at]:[email duplicated]]))</f>
        <v>0</v>
      </c>
      <c r="N50" t="b">
        <f>AND(StudentTable[[#This Row],[exists]],ISBLANK(StudentTable[[#This Row],[Class]]))</f>
        <v>0</v>
      </c>
      <c r="O50" t="b">
        <f>AND(StudentTable[[#This Row],[exists]],ISERROR(_xlfn.XMATCH(StudentTable[[#This Row],[Form
(P1-P6, S1-S6)]],{"P1","P2","P3","P4","P5","P6","S1","S2","S3","S4","S5","S6"})))</f>
        <v>0</v>
      </c>
      <c r="P50" t="b">
        <f>AND(StudentTable[[#This Row],[exists]],ISBLANK(StudentTable[[#This Row],[Submission Batch'#]]))</f>
        <v>0</v>
      </c>
      <c r="Q50" t="b">
        <f>AND(StudentTable[[#This Row],[exists]],StudentTable[[#This Row],[gname in fname tail]])</f>
        <v>0</v>
      </c>
      <c r="R50" t="b">
        <f>AND(StudentTable[[#This Row],[exists]],StudentTable[[#This Row],[fname in gname head]])</f>
        <v>0</v>
      </c>
      <c r="S50" t="b">
        <f>AND(StudentTable[[#This Row],[exists]],OR(StudentTable[[#This Row],[email has mial.]:[email has mal.]]))</f>
        <v>0</v>
      </c>
      <c r="T50" t="str">
        <f>IF(StudentTable[[#This Row],[exists]],UPPER(TRIM(CLEAN(StudentTable[[#This Row],[Family Name 
(As printed in the HKID)]]))),"")</f>
        <v/>
      </c>
      <c r="U50" t="str">
        <f>IF(StudentTable[[#This Row],[exists]],PROPER(TRIM(CLEAN(StudentTable[[#This Row],[Given Name 
(As printed in the HKID)]]))),"")</f>
        <v/>
      </c>
      <c r="V50" t="str">
        <f>IF(StudentTable[[#This Row],[exists]],TRIM(UPPER(StudentTable[[#This Row],[normalized family name]])&amp;" "&amp;PROPER(StudentTable[[#This Row],[normalized given name]])),"")</f>
        <v/>
      </c>
      <c r="W50" t="str">
        <f>IF(StudentTable[[#This Row],[exists]],LOWER(TRIM(CLEAN(StudentTable[[#This Row],[Active Email Address
(for login name and communication)]]))),"")</f>
        <v/>
      </c>
      <c r="X50" t="b">
        <f>StudentTable[[#This Row],[normalized full name]]=""</f>
        <v>1</v>
      </c>
      <c r="Y50" t="e">
        <f>SEARCH(" "&amp;StudentTable[[#This Row],[normalized given name]], StudentTable[[#This Row],[normalized family name]])</f>
        <v>#VALUE!</v>
      </c>
      <c r="Z50" t="e">
        <f>SEARCH(StudentTable[[#This Row],[normalized family name]]&amp;" ",StudentTable[[#This Row],[normalized given name]])</f>
        <v>#VALUE!</v>
      </c>
      <c r="AA5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0" t="b">
        <f>AND(StudentTable[[#This Row],[exists]],StudentTable[[#This Row],[normalized family name]]&lt;&gt;"",IF(ISERROR(StudentTable[[#This Row],[fname in gname]]),FALSE, StudentTable[[#This Row],[fname in gname]]=1))</f>
        <v>0</v>
      </c>
      <c r="AC50" t="e">
        <f>VALUE(LEFT(TRIM(CLEAN(StudentTable[[#This Row],[Class]])),1))</f>
        <v>#VALUE!</v>
      </c>
      <c r="AD50" t="e">
        <f>VALUE(RIGHT(TRIM(CLEAN(StudentTable[[#This Row],[Class]])),1))</f>
        <v>#VALUE!</v>
      </c>
      <c r="AE5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0" t="e">
        <f>FIND("@",StudentTable[[#This Row],[normalized email]])</f>
        <v>#VALUE!</v>
      </c>
      <c r="AG5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0" t="b">
        <f>AND(StudentTable[[#This Row],[exists]],ISNUMBER(FIND(" ",StudentTable[[#This Row],[normalized email]])))</f>
        <v>0</v>
      </c>
      <c r="AI50" t="b">
        <f>AND(StudentTable[[#This Row],[exists]],ISERROR(FIND(".",RIGHT(StudentTable[[#This Row],[normalized email]],LEN(StudentTable[[#This Row],[normalized email]])-StudentTable[[#This Row],[at post in email]]))))</f>
        <v>0</v>
      </c>
      <c r="AJ50" t="b">
        <f>AND(StudentTable[[#This Row],[exists]],StudentTable[[#This Row],[normalized email]]&lt;&gt;"",COUNTIF(StudentTable[normalized email],StudentTable[[#This Row],[normalized email]])&gt;1)</f>
        <v>0</v>
      </c>
      <c r="AK50" t="b">
        <f>AND(StudentTable[[#This Row],[exists]],ISNUMBER(FIND("mial.",StudentTable[[#This Row],[normalized email]],StudentTable[[#This Row],[at post in email]]+1)))</f>
        <v>0</v>
      </c>
      <c r="AL50" t="b">
        <f>AND(StudentTable[[#This Row],[exists]],ISNUMBER(FIND("mil.",StudentTable[[#This Row],[normalized email]],StudentTable[[#This Row],[at post in email]]+1)))</f>
        <v>0</v>
      </c>
      <c r="AM50" t="b">
        <f>AND(StudentTable[[#This Row],[exists]],ISNUMBER(FIND("mal.",StudentTable[[#This Row],[normalized email]],StudentTable[[#This Row],[at post in email]]+1)))</f>
        <v>0</v>
      </c>
    </row>
    <row r="51" spans="1:39" ht="15.75" x14ac:dyDescent="0.25">
      <c r="A51" s="18">
        <v>37</v>
      </c>
      <c r="B51" s="31"/>
      <c r="C51" s="31"/>
      <c r="D51" s="31"/>
      <c r="E51" s="31"/>
      <c r="F51" s="34" t="str">
        <f>StudentTable[[#This Row],[grade string]]</f>
        <v/>
      </c>
      <c r="G51" s="34"/>
      <c r="H5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1" s="45" t="str">
        <f>StudentTable[[#This Row],[normalized full name]]</f>
        <v/>
      </c>
      <c r="J5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1" t="b">
        <f>AND(StudentTable[[#This Row],[exists]],OR(StudentTable[[#This Row],[blank full name]]))</f>
        <v>0</v>
      </c>
      <c r="L51" t="b">
        <f>AND(StudentTable[[#This Row],[exists]],OR(StudentTable[[#This Row],[blank full name]]))</f>
        <v>0</v>
      </c>
      <c r="M51" t="b">
        <f>AND(StudentTable[[#This Row],[exists]],OR(ISBLANK(StudentTable[[#This Row],[Active Email Address
(for login name and communication)]]),StudentTable[[#This Row],[email has many at]:[email duplicated]]))</f>
        <v>0</v>
      </c>
      <c r="N51" t="b">
        <f>AND(StudentTable[[#This Row],[exists]],ISBLANK(StudentTable[[#This Row],[Class]]))</f>
        <v>0</v>
      </c>
      <c r="O51" t="b">
        <f>AND(StudentTable[[#This Row],[exists]],ISERROR(_xlfn.XMATCH(StudentTable[[#This Row],[Form
(P1-P6, S1-S6)]],{"P1","P2","P3","P4","P5","P6","S1","S2","S3","S4","S5","S6"})))</f>
        <v>0</v>
      </c>
      <c r="P51" t="b">
        <f>AND(StudentTable[[#This Row],[exists]],ISBLANK(StudentTable[[#This Row],[Submission Batch'#]]))</f>
        <v>0</v>
      </c>
      <c r="Q51" t="b">
        <f>AND(StudentTable[[#This Row],[exists]],StudentTable[[#This Row],[gname in fname tail]])</f>
        <v>0</v>
      </c>
      <c r="R51" t="b">
        <f>AND(StudentTable[[#This Row],[exists]],StudentTable[[#This Row],[fname in gname head]])</f>
        <v>0</v>
      </c>
      <c r="S51" t="b">
        <f>AND(StudentTable[[#This Row],[exists]],OR(StudentTable[[#This Row],[email has mial.]:[email has mal.]]))</f>
        <v>0</v>
      </c>
      <c r="T51" t="str">
        <f>IF(StudentTable[[#This Row],[exists]],UPPER(TRIM(CLEAN(StudentTable[[#This Row],[Family Name 
(As printed in the HKID)]]))),"")</f>
        <v/>
      </c>
      <c r="U51" t="str">
        <f>IF(StudentTable[[#This Row],[exists]],PROPER(TRIM(CLEAN(StudentTable[[#This Row],[Given Name 
(As printed in the HKID)]]))),"")</f>
        <v/>
      </c>
      <c r="V51" t="str">
        <f>IF(StudentTable[[#This Row],[exists]],TRIM(UPPER(StudentTable[[#This Row],[normalized family name]])&amp;" "&amp;PROPER(StudentTable[[#This Row],[normalized given name]])),"")</f>
        <v/>
      </c>
      <c r="W51" t="str">
        <f>IF(StudentTable[[#This Row],[exists]],LOWER(TRIM(CLEAN(StudentTable[[#This Row],[Active Email Address
(for login name and communication)]]))),"")</f>
        <v/>
      </c>
      <c r="X51" t="b">
        <f>StudentTable[[#This Row],[normalized full name]]=""</f>
        <v>1</v>
      </c>
      <c r="Y51" t="e">
        <f>SEARCH(" "&amp;StudentTable[[#This Row],[normalized given name]], StudentTable[[#This Row],[normalized family name]])</f>
        <v>#VALUE!</v>
      </c>
      <c r="Z51" t="e">
        <f>SEARCH(StudentTable[[#This Row],[normalized family name]]&amp;" ",StudentTable[[#This Row],[normalized given name]])</f>
        <v>#VALUE!</v>
      </c>
      <c r="AA5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1" t="b">
        <f>AND(StudentTable[[#This Row],[exists]],StudentTable[[#This Row],[normalized family name]]&lt;&gt;"",IF(ISERROR(StudentTable[[#This Row],[fname in gname]]),FALSE, StudentTable[[#This Row],[fname in gname]]=1))</f>
        <v>0</v>
      </c>
      <c r="AC51" t="e">
        <f>VALUE(LEFT(TRIM(CLEAN(StudentTable[[#This Row],[Class]])),1))</f>
        <v>#VALUE!</v>
      </c>
      <c r="AD51" t="e">
        <f>VALUE(RIGHT(TRIM(CLEAN(StudentTable[[#This Row],[Class]])),1))</f>
        <v>#VALUE!</v>
      </c>
      <c r="AE5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1" t="e">
        <f>FIND("@",StudentTable[[#This Row],[normalized email]])</f>
        <v>#VALUE!</v>
      </c>
      <c r="AG5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1" t="b">
        <f>AND(StudentTable[[#This Row],[exists]],ISNUMBER(FIND(" ",StudentTable[[#This Row],[normalized email]])))</f>
        <v>0</v>
      </c>
      <c r="AI51" t="b">
        <f>AND(StudentTable[[#This Row],[exists]],ISERROR(FIND(".",RIGHT(StudentTable[[#This Row],[normalized email]],LEN(StudentTable[[#This Row],[normalized email]])-StudentTable[[#This Row],[at post in email]]))))</f>
        <v>0</v>
      </c>
      <c r="AJ51" t="b">
        <f>AND(StudentTable[[#This Row],[exists]],StudentTable[[#This Row],[normalized email]]&lt;&gt;"",COUNTIF(StudentTable[normalized email],StudentTable[[#This Row],[normalized email]])&gt;1)</f>
        <v>0</v>
      </c>
      <c r="AK51" t="b">
        <f>AND(StudentTable[[#This Row],[exists]],ISNUMBER(FIND("mial.",StudentTable[[#This Row],[normalized email]],StudentTable[[#This Row],[at post in email]]+1)))</f>
        <v>0</v>
      </c>
      <c r="AL51" t="b">
        <f>AND(StudentTable[[#This Row],[exists]],ISNUMBER(FIND("mil.",StudentTable[[#This Row],[normalized email]],StudentTable[[#This Row],[at post in email]]+1)))</f>
        <v>0</v>
      </c>
      <c r="AM51" t="b">
        <f>AND(StudentTable[[#This Row],[exists]],ISNUMBER(FIND("mal.",StudentTable[[#This Row],[normalized email]],StudentTable[[#This Row],[at post in email]]+1)))</f>
        <v>0</v>
      </c>
    </row>
    <row r="52" spans="1:39" ht="15.75" x14ac:dyDescent="0.25">
      <c r="A52" s="18">
        <v>38</v>
      </c>
      <c r="B52" s="31"/>
      <c r="C52" s="31"/>
      <c r="D52" s="31"/>
      <c r="E52" s="31"/>
      <c r="F52" s="34" t="str">
        <f>StudentTable[[#This Row],[grade string]]</f>
        <v/>
      </c>
      <c r="G52" s="34"/>
      <c r="H5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2" s="45" t="str">
        <f>StudentTable[[#This Row],[normalized full name]]</f>
        <v/>
      </c>
      <c r="J5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2" t="b">
        <f>AND(StudentTable[[#This Row],[exists]],OR(StudentTable[[#This Row],[blank full name]]))</f>
        <v>0</v>
      </c>
      <c r="L52" t="b">
        <f>AND(StudentTable[[#This Row],[exists]],OR(StudentTable[[#This Row],[blank full name]]))</f>
        <v>0</v>
      </c>
      <c r="M52" t="b">
        <f>AND(StudentTable[[#This Row],[exists]],OR(ISBLANK(StudentTable[[#This Row],[Active Email Address
(for login name and communication)]]),StudentTable[[#This Row],[email has many at]:[email duplicated]]))</f>
        <v>0</v>
      </c>
      <c r="N52" t="b">
        <f>AND(StudentTable[[#This Row],[exists]],ISBLANK(StudentTable[[#This Row],[Class]]))</f>
        <v>0</v>
      </c>
      <c r="O52" t="b">
        <f>AND(StudentTable[[#This Row],[exists]],ISERROR(_xlfn.XMATCH(StudentTable[[#This Row],[Form
(P1-P6, S1-S6)]],{"P1","P2","P3","P4","P5","P6","S1","S2","S3","S4","S5","S6"})))</f>
        <v>0</v>
      </c>
      <c r="P52" t="b">
        <f>AND(StudentTable[[#This Row],[exists]],ISBLANK(StudentTable[[#This Row],[Submission Batch'#]]))</f>
        <v>0</v>
      </c>
      <c r="Q52" t="b">
        <f>AND(StudentTable[[#This Row],[exists]],StudentTable[[#This Row],[gname in fname tail]])</f>
        <v>0</v>
      </c>
      <c r="R52" t="b">
        <f>AND(StudentTable[[#This Row],[exists]],StudentTable[[#This Row],[fname in gname head]])</f>
        <v>0</v>
      </c>
      <c r="S52" t="b">
        <f>AND(StudentTable[[#This Row],[exists]],OR(StudentTable[[#This Row],[email has mial.]:[email has mal.]]))</f>
        <v>0</v>
      </c>
      <c r="T52" t="str">
        <f>IF(StudentTable[[#This Row],[exists]],UPPER(TRIM(CLEAN(StudentTable[[#This Row],[Family Name 
(As printed in the HKID)]]))),"")</f>
        <v/>
      </c>
      <c r="U52" t="str">
        <f>IF(StudentTable[[#This Row],[exists]],PROPER(TRIM(CLEAN(StudentTable[[#This Row],[Given Name 
(As printed in the HKID)]]))),"")</f>
        <v/>
      </c>
      <c r="V52" t="str">
        <f>IF(StudentTable[[#This Row],[exists]],TRIM(UPPER(StudentTable[[#This Row],[normalized family name]])&amp;" "&amp;PROPER(StudentTable[[#This Row],[normalized given name]])),"")</f>
        <v/>
      </c>
      <c r="W52" t="str">
        <f>IF(StudentTable[[#This Row],[exists]],LOWER(TRIM(CLEAN(StudentTable[[#This Row],[Active Email Address
(for login name and communication)]]))),"")</f>
        <v/>
      </c>
      <c r="X52" t="b">
        <f>StudentTable[[#This Row],[normalized full name]]=""</f>
        <v>1</v>
      </c>
      <c r="Y52" t="e">
        <f>SEARCH(" "&amp;StudentTable[[#This Row],[normalized given name]], StudentTable[[#This Row],[normalized family name]])</f>
        <v>#VALUE!</v>
      </c>
      <c r="Z52" t="e">
        <f>SEARCH(StudentTable[[#This Row],[normalized family name]]&amp;" ",StudentTable[[#This Row],[normalized given name]])</f>
        <v>#VALUE!</v>
      </c>
      <c r="AA5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2" t="b">
        <f>AND(StudentTable[[#This Row],[exists]],StudentTable[[#This Row],[normalized family name]]&lt;&gt;"",IF(ISERROR(StudentTable[[#This Row],[fname in gname]]),FALSE, StudentTable[[#This Row],[fname in gname]]=1))</f>
        <v>0</v>
      </c>
      <c r="AC52" t="e">
        <f>VALUE(LEFT(TRIM(CLEAN(StudentTable[[#This Row],[Class]])),1))</f>
        <v>#VALUE!</v>
      </c>
      <c r="AD52" t="e">
        <f>VALUE(RIGHT(TRIM(CLEAN(StudentTable[[#This Row],[Class]])),1))</f>
        <v>#VALUE!</v>
      </c>
      <c r="AE5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2" t="e">
        <f>FIND("@",StudentTable[[#This Row],[normalized email]])</f>
        <v>#VALUE!</v>
      </c>
      <c r="AG5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2" t="b">
        <f>AND(StudentTable[[#This Row],[exists]],ISNUMBER(FIND(" ",StudentTable[[#This Row],[normalized email]])))</f>
        <v>0</v>
      </c>
      <c r="AI52" t="b">
        <f>AND(StudentTable[[#This Row],[exists]],ISERROR(FIND(".",RIGHT(StudentTable[[#This Row],[normalized email]],LEN(StudentTable[[#This Row],[normalized email]])-StudentTable[[#This Row],[at post in email]]))))</f>
        <v>0</v>
      </c>
      <c r="AJ52" t="b">
        <f>AND(StudentTable[[#This Row],[exists]],StudentTable[[#This Row],[normalized email]]&lt;&gt;"",COUNTIF(StudentTable[normalized email],StudentTable[[#This Row],[normalized email]])&gt;1)</f>
        <v>0</v>
      </c>
      <c r="AK52" t="b">
        <f>AND(StudentTable[[#This Row],[exists]],ISNUMBER(FIND("mial.",StudentTable[[#This Row],[normalized email]],StudentTable[[#This Row],[at post in email]]+1)))</f>
        <v>0</v>
      </c>
      <c r="AL52" t="b">
        <f>AND(StudentTable[[#This Row],[exists]],ISNUMBER(FIND("mil.",StudentTable[[#This Row],[normalized email]],StudentTable[[#This Row],[at post in email]]+1)))</f>
        <v>0</v>
      </c>
      <c r="AM52" t="b">
        <f>AND(StudentTable[[#This Row],[exists]],ISNUMBER(FIND("mal.",StudentTable[[#This Row],[normalized email]],StudentTable[[#This Row],[at post in email]]+1)))</f>
        <v>0</v>
      </c>
    </row>
    <row r="53" spans="1:39" ht="15.75" x14ac:dyDescent="0.25">
      <c r="A53" s="18">
        <v>39</v>
      </c>
      <c r="B53" s="31"/>
      <c r="C53" s="31"/>
      <c r="D53" s="31"/>
      <c r="E53" s="31"/>
      <c r="F53" s="34" t="str">
        <f>StudentTable[[#This Row],[grade string]]</f>
        <v/>
      </c>
      <c r="G53" s="34"/>
      <c r="H5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3" s="45" t="str">
        <f>StudentTable[[#This Row],[normalized full name]]</f>
        <v/>
      </c>
      <c r="J5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3" t="b">
        <f>AND(StudentTable[[#This Row],[exists]],OR(StudentTable[[#This Row],[blank full name]]))</f>
        <v>0</v>
      </c>
      <c r="L53" t="b">
        <f>AND(StudentTable[[#This Row],[exists]],OR(StudentTable[[#This Row],[blank full name]]))</f>
        <v>0</v>
      </c>
      <c r="M53" t="b">
        <f>AND(StudentTable[[#This Row],[exists]],OR(ISBLANK(StudentTable[[#This Row],[Active Email Address
(for login name and communication)]]),StudentTable[[#This Row],[email has many at]:[email duplicated]]))</f>
        <v>0</v>
      </c>
      <c r="N53" t="b">
        <f>AND(StudentTable[[#This Row],[exists]],ISBLANK(StudentTable[[#This Row],[Class]]))</f>
        <v>0</v>
      </c>
      <c r="O53" t="b">
        <f>AND(StudentTable[[#This Row],[exists]],ISERROR(_xlfn.XMATCH(StudentTable[[#This Row],[Form
(P1-P6, S1-S6)]],{"P1","P2","P3","P4","P5","P6","S1","S2","S3","S4","S5","S6"})))</f>
        <v>0</v>
      </c>
      <c r="P53" t="b">
        <f>AND(StudentTable[[#This Row],[exists]],ISBLANK(StudentTable[[#This Row],[Submission Batch'#]]))</f>
        <v>0</v>
      </c>
      <c r="Q53" t="b">
        <f>AND(StudentTable[[#This Row],[exists]],StudentTable[[#This Row],[gname in fname tail]])</f>
        <v>0</v>
      </c>
      <c r="R53" t="b">
        <f>AND(StudentTable[[#This Row],[exists]],StudentTable[[#This Row],[fname in gname head]])</f>
        <v>0</v>
      </c>
      <c r="S53" t="b">
        <f>AND(StudentTable[[#This Row],[exists]],OR(StudentTable[[#This Row],[email has mial.]:[email has mal.]]))</f>
        <v>0</v>
      </c>
      <c r="T53" t="str">
        <f>IF(StudentTable[[#This Row],[exists]],UPPER(TRIM(CLEAN(StudentTable[[#This Row],[Family Name 
(As printed in the HKID)]]))),"")</f>
        <v/>
      </c>
      <c r="U53" t="str">
        <f>IF(StudentTable[[#This Row],[exists]],PROPER(TRIM(CLEAN(StudentTable[[#This Row],[Given Name 
(As printed in the HKID)]]))),"")</f>
        <v/>
      </c>
      <c r="V53" t="str">
        <f>IF(StudentTable[[#This Row],[exists]],TRIM(UPPER(StudentTable[[#This Row],[normalized family name]])&amp;" "&amp;PROPER(StudentTable[[#This Row],[normalized given name]])),"")</f>
        <v/>
      </c>
      <c r="W53" t="str">
        <f>IF(StudentTable[[#This Row],[exists]],LOWER(TRIM(CLEAN(StudentTable[[#This Row],[Active Email Address
(for login name and communication)]]))),"")</f>
        <v/>
      </c>
      <c r="X53" t="b">
        <f>StudentTable[[#This Row],[normalized full name]]=""</f>
        <v>1</v>
      </c>
      <c r="Y53" t="e">
        <f>SEARCH(" "&amp;StudentTable[[#This Row],[normalized given name]], StudentTable[[#This Row],[normalized family name]])</f>
        <v>#VALUE!</v>
      </c>
      <c r="Z53" t="e">
        <f>SEARCH(StudentTable[[#This Row],[normalized family name]]&amp;" ",StudentTable[[#This Row],[normalized given name]])</f>
        <v>#VALUE!</v>
      </c>
      <c r="AA5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3" t="b">
        <f>AND(StudentTable[[#This Row],[exists]],StudentTable[[#This Row],[normalized family name]]&lt;&gt;"",IF(ISERROR(StudentTable[[#This Row],[fname in gname]]),FALSE, StudentTable[[#This Row],[fname in gname]]=1))</f>
        <v>0</v>
      </c>
      <c r="AC53" t="e">
        <f>VALUE(LEFT(TRIM(CLEAN(StudentTable[[#This Row],[Class]])),1))</f>
        <v>#VALUE!</v>
      </c>
      <c r="AD53" t="e">
        <f>VALUE(RIGHT(TRIM(CLEAN(StudentTable[[#This Row],[Class]])),1))</f>
        <v>#VALUE!</v>
      </c>
      <c r="AE5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3" t="e">
        <f>FIND("@",StudentTable[[#This Row],[normalized email]])</f>
        <v>#VALUE!</v>
      </c>
      <c r="AG5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3" t="b">
        <f>AND(StudentTable[[#This Row],[exists]],ISNUMBER(FIND(" ",StudentTable[[#This Row],[normalized email]])))</f>
        <v>0</v>
      </c>
      <c r="AI53" t="b">
        <f>AND(StudentTable[[#This Row],[exists]],ISERROR(FIND(".",RIGHT(StudentTable[[#This Row],[normalized email]],LEN(StudentTable[[#This Row],[normalized email]])-StudentTable[[#This Row],[at post in email]]))))</f>
        <v>0</v>
      </c>
      <c r="AJ53" t="b">
        <f>AND(StudentTable[[#This Row],[exists]],StudentTable[[#This Row],[normalized email]]&lt;&gt;"",COUNTIF(StudentTable[normalized email],StudentTable[[#This Row],[normalized email]])&gt;1)</f>
        <v>0</v>
      </c>
      <c r="AK53" t="b">
        <f>AND(StudentTable[[#This Row],[exists]],ISNUMBER(FIND("mial.",StudentTable[[#This Row],[normalized email]],StudentTable[[#This Row],[at post in email]]+1)))</f>
        <v>0</v>
      </c>
      <c r="AL53" t="b">
        <f>AND(StudentTable[[#This Row],[exists]],ISNUMBER(FIND("mil.",StudentTable[[#This Row],[normalized email]],StudentTable[[#This Row],[at post in email]]+1)))</f>
        <v>0</v>
      </c>
      <c r="AM53" t="b">
        <f>AND(StudentTable[[#This Row],[exists]],ISNUMBER(FIND("mal.",StudentTable[[#This Row],[normalized email]],StudentTable[[#This Row],[at post in email]]+1)))</f>
        <v>0</v>
      </c>
    </row>
    <row r="54" spans="1:39" ht="15.75" x14ac:dyDescent="0.25">
      <c r="A54" s="18">
        <v>40</v>
      </c>
      <c r="B54" s="31"/>
      <c r="C54" s="31"/>
      <c r="D54" s="31"/>
      <c r="E54" s="31"/>
      <c r="F54" s="34" t="str">
        <f>StudentTable[[#This Row],[grade string]]</f>
        <v/>
      </c>
      <c r="G54" s="34"/>
      <c r="H5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4" s="45" t="str">
        <f>StudentTable[[#This Row],[normalized full name]]</f>
        <v/>
      </c>
      <c r="J5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4" t="b">
        <f>AND(StudentTable[[#This Row],[exists]],OR(StudentTable[[#This Row],[blank full name]]))</f>
        <v>0</v>
      </c>
      <c r="L54" t="b">
        <f>AND(StudentTable[[#This Row],[exists]],OR(StudentTable[[#This Row],[blank full name]]))</f>
        <v>0</v>
      </c>
      <c r="M54" t="b">
        <f>AND(StudentTable[[#This Row],[exists]],OR(ISBLANK(StudentTable[[#This Row],[Active Email Address
(for login name and communication)]]),StudentTable[[#This Row],[email has many at]:[email duplicated]]))</f>
        <v>0</v>
      </c>
      <c r="N54" t="b">
        <f>AND(StudentTable[[#This Row],[exists]],ISBLANK(StudentTable[[#This Row],[Class]]))</f>
        <v>0</v>
      </c>
      <c r="O54" t="b">
        <f>AND(StudentTable[[#This Row],[exists]],ISERROR(_xlfn.XMATCH(StudentTable[[#This Row],[Form
(P1-P6, S1-S6)]],{"P1","P2","P3","P4","P5","P6","S1","S2","S3","S4","S5","S6"})))</f>
        <v>0</v>
      </c>
      <c r="P54" t="b">
        <f>AND(StudentTable[[#This Row],[exists]],ISBLANK(StudentTable[[#This Row],[Submission Batch'#]]))</f>
        <v>0</v>
      </c>
      <c r="Q54" t="b">
        <f>AND(StudentTable[[#This Row],[exists]],StudentTable[[#This Row],[gname in fname tail]])</f>
        <v>0</v>
      </c>
      <c r="R54" t="b">
        <f>AND(StudentTable[[#This Row],[exists]],StudentTable[[#This Row],[fname in gname head]])</f>
        <v>0</v>
      </c>
      <c r="S54" t="b">
        <f>AND(StudentTable[[#This Row],[exists]],OR(StudentTable[[#This Row],[email has mial.]:[email has mal.]]))</f>
        <v>0</v>
      </c>
      <c r="T54" t="str">
        <f>IF(StudentTable[[#This Row],[exists]],UPPER(TRIM(CLEAN(StudentTable[[#This Row],[Family Name 
(As printed in the HKID)]]))),"")</f>
        <v/>
      </c>
      <c r="U54" t="str">
        <f>IF(StudentTable[[#This Row],[exists]],PROPER(TRIM(CLEAN(StudentTable[[#This Row],[Given Name 
(As printed in the HKID)]]))),"")</f>
        <v/>
      </c>
      <c r="V54" t="str">
        <f>IF(StudentTable[[#This Row],[exists]],TRIM(UPPER(StudentTable[[#This Row],[normalized family name]])&amp;" "&amp;PROPER(StudentTable[[#This Row],[normalized given name]])),"")</f>
        <v/>
      </c>
      <c r="W54" t="str">
        <f>IF(StudentTable[[#This Row],[exists]],LOWER(TRIM(CLEAN(StudentTable[[#This Row],[Active Email Address
(for login name and communication)]]))),"")</f>
        <v/>
      </c>
      <c r="X54" t="b">
        <f>StudentTable[[#This Row],[normalized full name]]=""</f>
        <v>1</v>
      </c>
      <c r="Y54" t="e">
        <f>SEARCH(" "&amp;StudentTable[[#This Row],[normalized given name]], StudentTable[[#This Row],[normalized family name]])</f>
        <v>#VALUE!</v>
      </c>
      <c r="Z54" t="e">
        <f>SEARCH(StudentTable[[#This Row],[normalized family name]]&amp;" ",StudentTable[[#This Row],[normalized given name]])</f>
        <v>#VALUE!</v>
      </c>
      <c r="AA5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4" t="b">
        <f>AND(StudentTable[[#This Row],[exists]],StudentTable[[#This Row],[normalized family name]]&lt;&gt;"",IF(ISERROR(StudentTable[[#This Row],[fname in gname]]),FALSE, StudentTable[[#This Row],[fname in gname]]=1))</f>
        <v>0</v>
      </c>
      <c r="AC54" t="e">
        <f>VALUE(LEFT(TRIM(CLEAN(StudentTable[[#This Row],[Class]])),1))</f>
        <v>#VALUE!</v>
      </c>
      <c r="AD54" t="e">
        <f>VALUE(RIGHT(TRIM(CLEAN(StudentTable[[#This Row],[Class]])),1))</f>
        <v>#VALUE!</v>
      </c>
      <c r="AE5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4" t="e">
        <f>FIND("@",StudentTable[[#This Row],[normalized email]])</f>
        <v>#VALUE!</v>
      </c>
      <c r="AG5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4" t="b">
        <f>AND(StudentTable[[#This Row],[exists]],ISNUMBER(FIND(" ",StudentTable[[#This Row],[normalized email]])))</f>
        <v>0</v>
      </c>
      <c r="AI54" t="b">
        <f>AND(StudentTable[[#This Row],[exists]],ISERROR(FIND(".",RIGHT(StudentTable[[#This Row],[normalized email]],LEN(StudentTable[[#This Row],[normalized email]])-StudentTable[[#This Row],[at post in email]]))))</f>
        <v>0</v>
      </c>
      <c r="AJ54" t="b">
        <f>AND(StudentTable[[#This Row],[exists]],StudentTable[[#This Row],[normalized email]]&lt;&gt;"",COUNTIF(StudentTable[normalized email],StudentTable[[#This Row],[normalized email]])&gt;1)</f>
        <v>0</v>
      </c>
      <c r="AK54" t="b">
        <f>AND(StudentTable[[#This Row],[exists]],ISNUMBER(FIND("mial.",StudentTable[[#This Row],[normalized email]],StudentTable[[#This Row],[at post in email]]+1)))</f>
        <v>0</v>
      </c>
      <c r="AL54" t="b">
        <f>AND(StudentTable[[#This Row],[exists]],ISNUMBER(FIND("mil.",StudentTable[[#This Row],[normalized email]],StudentTable[[#This Row],[at post in email]]+1)))</f>
        <v>0</v>
      </c>
      <c r="AM54" t="b">
        <f>AND(StudentTable[[#This Row],[exists]],ISNUMBER(FIND("mal.",StudentTable[[#This Row],[normalized email]],StudentTable[[#This Row],[at post in email]]+1)))</f>
        <v>0</v>
      </c>
    </row>
    <row r="55" spans="1:39" ht="15.75" x14ac:dyDescent="0.25">
      <c r="A55" s="18">
        <v>41</v>
      </c>
      <c r="B55" s="31"/>
      <c r="C55" s="31"/>
      <c r="D55" s="31"/>
      <c r="E55" s="31"/>
      <c r="F55" s="34" t="str">
        <f>StudentTable[[#This Row],[grade string]]</f>
        <v/>
      </c>
      <c r="G55" s="34"/>
      <c r="H5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5" s="45" t="str">
        <f>StudentTable[[#This Row],[normalized full name]]</f>
        <v/>
      </c>
      <c r="J5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5" t="b">
        <f>AND(StudentTable[[#This Row],[exists]],OR(StudentTable[[#This Row],[blank full name]]))</f>
        <v>0</v>
      </c>
      <c r="L55" t="b">
        <f>AND(StudentTable[[#This Row],[exists]],OR(StudentTable[[#This Row],[blank full name]]))</f>
        <v>0</v>
      </c>
      <c r="M55" t="b">
        <f>AND(StudentTable[[#This Row],[exists]],OR(ISBLANK(StudentTable[[#This Row],[Active Email Address
(for login name and communication)]]),StudentTable[[#This Row],[email has many at]:[email duplicated]]))</f>
        <v>0</v>
      </c>
      <c r="N55" t="b">
        <f>AND(StudentTable[[#This Row],[exists]],ISBLANK(StudentTable[[#This Row],[Class]]))</f>
        <v>0</v>
      </c>
      <c r="O55" t="b">
        <f>AND(StudentTable[[#This Row],[exists]],ISERROR(_xlfn.XMATCH(StudentTable[[#This Row],[Form
(P1-P6, S1-S6)]],{"P1","P2","P3","P4","P5","P6","S1","S2","S3","S4","S5","S6"})))</f>
        <v>0</v>
      </c>
      <c r="P55" t="b">
        <f>AND(StudentTable[[#This Row],[exists]],ISBLANK(StudentTable[[#This Row],[Submission Batch'#]]))</f>
        <v>0</v>
      </c>
      <c r="Q55" t="b">
        <f>AND(StudentTable[[#This Row],[exists]],StudentTable[[#This Row],[gname in fname tail]])</f>
        <v>0</v>
      </c>
      <c r="R55" t="b">
        <f>AND(StudentTable[[#This Row],[exists]],StudentTable[[#This Row],[fname in gname head]])</f>
        <v>0</v>
      </c>
      <c r="S55" t="b">
        <f>AND(StudentTable[[#This Row],[exists]],OR(StudentTable[[#This Row],[email has mial.]:[email has mal.]]))</f>
        <v>0</v>
      </c>
      <c r="T55" t="str">
        <f>IF(StudentTable[[#This Row],[exists]],UPPER(TRIM(CLEAN(StudentTable[[#This Row],[Family Name 
(As printed in the HKID)]]))),"")</f>
        <v/>
      </c>
      <c r="U55" t="str">
        <f>IF(StudentTable[[#This Row],[exists]],PROPER(TRIM(CLEAN(StudentTable[[#This Row],[Given Name 
(As printed in the HKID)]]))),"")</f>
        <v/>
      </c>
      <c r="V55" t="str">
        <f>IF(StudentTable[[#This Row],[exists]],TRIM(UPPER(StudentTable[[#This Row],[normalized family name]])&amp;" "&amp;PROPER(StudentTable[[#This Row],[normalized given name]])),"")</f>
        <v/>
      </c>
      <c r="W55" t="str">
        <f>IF(StudentTable[[#This Row],[exists]],LOWER(TRIM(CLEAN(StudentTable[[#This Row],[Active Email Address
(for login name and communication)]]))),"")</f>
        <v/>
      </c>
      <c r="X55" t="b">
        <f>StudentTable[[#This Row],[normalized full name]]=""</f>
        <v>1</v>
      </c>
      <c r="Y55" t="e">
        <f>SEARCH(" "&amp;StudentTable[[#This Row],[normalized given name]], StudentTable[[#This Row],[normalized family name]])</f>
        <v>#VALUE!</v>
      </c>
      <c r="Z55" t="e">
        <f>SEARCH(StudentTable[[#This Row],[normalized family name]]&amp;" ",StudentTable[[#This Row],[normalized given name]])</f>
        <v>#VALUE!</v>
      </c>
      <c r="AA5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5" t="b">
        <f>AND(StudentTable[[#This Row],[exists]],StudentTable[[#This Row],[normalized family name]]&lt;&gt;"",IF(ISERROR(StudentTable[[#This Row],[fname in gname]]),FALSE, StudentTable[[#This Row],[fname in gname]]=1))</f>
        <v>0</v>
      </c>
      <c r="AC55" t="e">
        <f>VALUE(LEFT(TRIM(CLEAN(StudentTable[[#This Row],[Class]])),1))</f>
        <v>#VALUE!</v>
      </c>
      <c r="AD55" t="e">
        <f>VALUE(RIGHT(TRIM(CLEAN(StudentTable[[#This Row],[Class]])),1))</f>
        <v>#VALUE!</v>
      </c>
      <c r="AE5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5" t="e">
        <f>FIND("@",StudentTable[[#This Row],[normalized email]])</f>
        <v>#VALUE!</v>
      </c>
      <c r="AG5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5" t="b">
        <f>AND(StudentTable[[#This Row],[exists]],ISNUMBER(FIND(" ",StudentTable[[#This Row],[normalized email]])))</f>
        <v>0</v>
      </c>
      <c r="AI55" t="b">
        <f>AND(StudentTable[[#This Row],[exists]],ISERROR(FIND(".",RIGHT(StudentTable[[#This Row],[normalized email]],LEN(StudentTable[[#This Row],[normalized email]])-StudentTable[[#This Row],[at post in email]]))))</f>
        <v>0</v>
      </c>
      <c r="AJ55" t="b">
        <f>AND(StudentTable[[#This Row],[exists]],StudentTable[[#This Row],[normalized email]]&lt;&gt;"",COUNTIF(StudentTable[normalized email],StudentTable[[#This Row],[normalized email]])&gt;1)</f>
        <v>0</v>
      </c>
      <c r="AK55" t="b">
        <f>AND(StudentTable[[#This Row],[exists]],ISNUMBER(FIND("mial.",StudentTable[[#This Row],[normalized email]],StudentTable[[#This Row],[at post in email]]+1)))</f>
        <v>0</v>
      </c>
      <c r="AL55" t="b">
        <f>AND(StudentTable[[#This Row],[exists]],ISNUMBER(FIND("mil.",StudentTable[[#This Row],[normalized email]],StudentTable[[#This Row],[at post in email]]+1)))</f>
        <v>0</v>
      </c>
      <c r="AM55" t="b">
        <f>AND(StudentTable[[#This Row],[exists]],ISNUMBER(FIND("mal.",StudentTable[[#This Row],[normalized email]],StudentTable[[#This Row],[at post in email]]+1)))</f>
        <v>0</v>
      </c>
    </row>
    <row r="56" spans="1:39" ht="15.75" x14ac:dyDescent="0.25">
      <c r="A56" s="18">
        <v>42</v>
      </c>
      <c r="B56" s="31"/>
      <c r="C56" s="31"/>
      <c r="D56" s="31"/>
      <c r="E56" s="31"/>
      <c r="F56" s="34" t="str">
        <f>StudentTable[[#This Row],[grade string]]</f>
        <v/>
      </c>
      <c r="G56" s="34"/>
      <c r="H5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6" s="45" t="str">
        <f>StudentTable[[#This Row],[normalized full name]]</f>
        <v/>
      </c>
      <c r="J5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6" t="b">
        <f>AND(StudentTable[[#This Row],[exists]],OR(StudentTable[[#This Row],[blank full name]]))</f>
        <v>0</v>
      </c>
      <c r="L56" t="b">
        <f>AND(StudentTable[[#This Row],[exists]],OR(StudentTable[[#This Row],[blank full name]]))</f>
        <v>0</v>
      </c>
      <c r="M56" t="b">
        <f>AND(StudentTable[[#This Row],[exists]],OR(ISBLANK(StudentTable[[#This Row],[Active Email Address
(for login name and communication)]]),StudentTable[[#This Row],[email has many at]:[email duplicated]]))</f>
        <v>0</v>
      </c>
      <c r="N56" t="b">
        <f>AND(StudentTable[[#This Row],[exists]],ISBLANK(StudentTable[[#This Row],[Class]]))</f>
        <v>0</v>
      </c>
      <c r="O56" t="b">
        <f>AND(StudentTable[[#This Row],[exists]],ISERROR(_xlfn.XMATCH(StudentTable[[#This Row],[Form
(P1-P6, S1-S6)]],{"P1","P2","P3","P4","P5","P6","S1","S2","S3","S4","S5","S6"})))</f>
        <v>0</v>
      </c>
      <c r="P56" t="b">
        <f>AND(StudentTable[[#This Row],[exists]],ISBLANK(StudentTable[[#This Row],[Submission Batch'#]]))</f>
        <v>0</v>
      </c>
      <c r="Q56" t="b">
        <f>AND(StudentTable[[#This Row],[exists]],StudentTable[[#This Row],[gname in fname tail]])</f>
        <v>0</v>
      </c>
      <c r="R56" t="b">
        <f>AND(StudentTable[[#This Row],[exists]],StudentTable[[#This Row],[fname in gname head]])</f>
        <v>0</v>
      </c>
      <c r="S56" t="b">
        <f>AND(StudentTable[[#This Row],[exists]],OR(StudentTable[[#This Row],[email has mial.]:[email has mal.]]))</f>
        <v>0</v>
      </c>
      <c r="T56" t="str">
        <f>IF(StudentTable[[#This Row],[exists]],UPPER(TRIM(CLEAN(StudentTable[[#This Row],[Family Name 
(As printed in the HKID)]]))),"")</f>
        <v/>
      </c>
      <c r="U56" t="str">
        <f>IF(StudentTable[[#This Row],[exists]],PROPER(TRIM(CLEAN(StudentTable[[#This Row],[Given Name 
(As printed in the HKID)]]))),"")</f>
        <v/>
      </c>
      <c r="V56" t="str">
        <f>IF(StudentTable[[#This Row],[exists]],TRIM(UPPER(StudentTable[[#This Row],[normalized family name]])&amp;" "&amp;PROPER(StudentTable[[#This Row],[normalized given name]])),"")</f>
        <v/>
      </c>
      <c r="W56" t="str">
        <f>IF(StudentTable[[#This Row],[exists]],LOWER(TRIM(CLEAN(StudentTable[[#This Row],[Active Email Address
(for login name and communication)]]))),"")</f>
        <v/>
      </c>
      <c r="X56" t="b">
        <f>StudentTable[[#This Row],[normalized full name]]=""</f>
        <v>1</v>
      </c>
      <c r="Y56" t="e">
        <f>SEARCH(" "&amp;StudentTable[[#This Row],[normalized given name]], StudentTable[[#This Row],[normalized family name]])</f>
        <v>#VALUE!</v>
      </c>
      <c r="Z56" t="e">
        <f>SEARCH(StudentTable[[#This Row],[normalized family name]]&amp;" ",StudentTable[[#This Row],[normalized given name]])</f>
        <v>#VALUE!</v>
      </c>
      <c r="AA5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6" t="b">
        <f>AND(StudentTable[[#This Row],[exists]],StudentTable[[#This Row],[normalized family name]]&lt;&gt;"",IF(ISERROR(StudentTable[[#This Row],[fname in gname]]),FALSE, StudentTable[[#This Row],[fname in gname]]=1))</f>
        <v>0</v>
      </c>
      <c r="AC56" t="e">
        <f>VALUE(LEFT(TRIM(CLEAN(StudentTable[[#This Row],[Class]])),1))</f>
        <v>#VALUE!</v>
      </c>
      <c r="AD56" t="e">
        <f>VALUE(RIGHT(TRIM(CLEAN(StudentTable[[#This Row],[Class]])),1))</f>
        <v>#VALUE!</v>
      </c>
      <c r="AE5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6" t="e">
        <f>FIND("@",StudentTable[[#This Row],[normalized email]])</f>
        <v>#VALUE!</v>
      </c>
      <c r="AG5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6" t="b">
        <f>AND(StudentTable[[#This Row],[exists]],ISNUMBER(FIND(" ",StudentTable[[#This Row],[normalized email]])))</f>
        <v>0</v>
      </c>
      <c r="AI56" t="b">
        <f>AND(StudentTable[[#This Row],[exists]],ISERROR(FIND(".",RIGHT(StudentTable[[#This Row],[normalized email]],LEN(StudentTable[[#This Row],[normalized email]])-StudentTable[[#This Row],[at post in email]]))))</f>
        <v>0</v>
      </c>
      <c r="AJ56" t="b">
        <f>AND(StudentTable[[#This Row],[exists]],StudentTable[[#This Row],[normalized email]]&lt;&gt;"",COUNTIF(StudentTable[normalized email],StudentTable[[#This Row],[normalized email]])&gt;1)</f>
        <v>0</v>
      </c>
      <c r="AK56" t="b">
        <f>AND(StudentTable[[#This Row],[exists]],ISNUMBER(FIND("mial.",StudentTable[[#This Row],[normalized email]],StudentTable[[#This Row],[at post in email]]+1)))</f>
        <v>0</v>
      </c>
      <c r="AL56" t="b">
        <f>AND(StudentTable[[#This Row],[exists]],ISNUMBER(FIND("mil.",StudentTable[[#This Row],[normalized email]],StudentTable[[#This Row],[at post in email]]+1)))</f>
        <v>0</v>
      </c>
      <c r="AM56" t="b">
        <f>AND(StudentTable[[#This Row],[exists]],ISNUMBER(FIND("mal.",StudentTable[[#This Row],[normalized email]],StudentTable[[#This Row],[at post in email]]+1)))</f>
        <v>0</v>
      </c>
    </row>
    <row r="57" spans="1:39" ht="15.75" x14ac:dyDescent="0.25">
      <c r="A57" s="18">
        <v>43</v>
      </c>
      <c r="B57" s="31"/>
      <c r="C57" s="31"/>
      <c r="D57" s="31"/>
      <c r="E57" s="31"/>
      <c r="F57" s="34" t="str">
        <f>StudentTable[[#This Row],[grade string]]</f>
        <v/>
      </c>
      <c r="G57" s="34"/>
      <c r="H5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7" s="45" t="str">
        <f>StudentTable[[#This Row],[normalized full name]]</f>
        <v/>
      </c>
      <c r="J5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7" t="b">
        <f>AND(StudentTable[[#This Row],[exists]],OR(StudentTable[[#This Row],[blank full name]]))</f>
        <v>0</v>
      </c>
      <c r="L57" t="b">
        <f>AND(StudentTable[[#This Row],[exists]],OR(StudentTable[[#This Row],[blank full name]]))</f>
        <v>0</v>
      </c>
      <c r="M57" t="b">
        <f>AND(StudentTable[[#This Row],[exists]],OR(ISBLANK(StudentTable[[#This Row],[Active Email Address
(for login name and communication)]]),StudentTable[[#This Row],[email has many at]:[email duplicated]]))</f>
        <v>0</v>
      </c>
      <c r="N57" t="b">
        <f>AND(StudentTable[[#This Row],[exists]],ISBLANK(StudentTable[[#This Row],[Class]]))</f>
        <v>0</v>
      </c>
      <c r="O57" t="b">
        <f>AND(StudentTable[[#This Row],[exists]],ISERROR(_xlfn.XMATCH(StudentTable[[#This Row],[Form
(P1-P6, S1-S6)]],{"P1","P2","P3","P4","P5","P6","S1","S2","S3","S4","S5","S6"})))</f>
        <v>0</v>
      </c>
      <c r="P57" t="b">
        <f>AND(StudentTable[[#This Row],[exists]],ISBLANK(StudentTable[[#This Row],[Submission Batch'#]]))</f>
        <v>0</v>
      </c>
      <c r="Q57" t="b">
        <f>AND(StudentTable[[#This Row],[exists]],StudentTable[[#This Row],[gname in fname tail]])</f>
        <v>0</v>
      </c>
      <c r="R57" t="b">
        <f>AND(StudentTable[[#This Row],[exists]],StudentTable[[#This Row],[fname in gname head]])</f>
        <v>0</v>
      </c>
      <c r="S57" t="b">
        <f>AND(StudentTable[[#This Row],[exists]],OR(StudentTable[[#This Row],[email has mial.]:[email has mal.]]))</f>
        <v>0</v>
      </c>
      <c r="T57" t="str">
        <f>IF(StudentTable[[#This Row],[exists]],UPPER(TRIM(CLEAN(StudentTable[[#This Row],[Family Name 
(As printed in the HKID)]]))),"")</f>
        <v/>
      </c>
      <c r="U57" t="str">
        <f>IF(StudentTable[[#This Row],[exists]],PROPER(TRIM(CLEAN(StudentTable[[#This Row],[Given Name 
(As printed in the HKID)]]))),"")</f>
        <v/>
      </c>
      <c r="V57" t="str">
        <f>IF(StudentTable[[#This Row],[exists]],TRIM(UPPER(StudentTable[[#This Row],[normalized family name]])&amp;" "&amp;PROPER(StudentTable[[#This Row],[normalized given name]])),"")</f>
        <v/>
      </c>
      <c r="W57" t="str">
        <f>IF(StudentTable[[#This Row],[exists]],LOWER(TRIM(CLEAN(StudentTable[[#This Row],[Active Email Address
(for login name and communication)]]))),"")</f>
        <v/>
      </c>
      <c r="X57" t="b">
        <f>StudentTable[[#This Row],[normalized full name]]=""</f>
        <v>1</v>
      </c>
      <c r="Y57" t="e">
        <f>SEARCH(" "&amp;StudentTable[[#This Row],[normalized given name]], StudentTable[[#This Row],[normalized family name]])</f>
        <v>#VALUE!</v>
      </c>
      <c r="Z57" t="e">
        <f>SEARCH(StudentTable[[#This Row],[normalized family name]]&amp;" ",StudentTable[[#This Row],[normalized given name]])</f>
        <v>#VALUE!</v>
      </c>
      <c r="AA5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7" t="b">
        <f>AND(StudentTable[[#This Row],[exists]],StudentTable[[#This Row],[normalized family name]]&lt;&gt;"",IF(ISERROR(StudentTable[[#This Row],[fname in gname]]),FALSE, StudentTable[[#This Row],[fname in gname]]=1))</f>
        <v>0</v>
      </c>
      <c r="AC57" t="e">
        <f>VALUE(LEFT(TRIM(CLEAN(StudentTable[[#This Row],[Class]])),1))</f>
        <v>#VALUE!</v>
      </c>
      <c r="AD57" t="e">
        <f>VALUE(RIGHT(TRIM(CLEAN(StudentTable[[#This Row],[Class]])),1))</f>
        <v>#VALUE!</v>
      </c>
      <c r="AE5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7" t="e">
        <f>FIND("@",StudentTable[[#This Row],[normalized email]])</f>
        <v>#VALUE!</v>
      </c>
      <c r="AG5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7" t="b">
        <f>AND(StudentTable[[#This Row],[exists]],ISNUMBER(FIND(" ",StudentTable[[#This Row],[normalized email]])))</f>
        <v>0</v>
      </c>
      <c r="AI57" t="b">
        <f>AND(StudentTable[[#This Row],[exists]],ISERROR(FIND(".",RIGHT(StudentTable[[#This Row],[normalized email]],LEN(StudentTable[[#This Row],[normalized email]])-StudentTable[[#This Row],[at post in email]]))))</f>
        <v>0</v>
      </c>
      <c r="AJ57" t="b">
        <f>AND(StudentTable[[#This Row],[exists]],StudentTable[[#This Row],[normalized email]]&lt;&gt;"",COUNTIF(StudentTable[normalized email],StudentTable[[#This Row],[normalized email]])&gt;1)</f>
        <v>0</v>
      </c>
      <c r="AK57" t="b">
        <f>AND(StudentTable[[#This Row],[exists]],ISNUMBER(FIND("mial.",StudentTable[[#This Row],[normalized email]],StudentTable[[#This Row],[at post in email]]+1)))</f>
        <v>0</v>
      </c>
      <c r="AL57" t="b">
        <f>AND(StudentTable[[#This Row],[exists]],ISNUMBER(FIND("mil.",StudentTable[[#This Row],[normalized email]],StudentTable[[#This Row],[at post in email]]+1)))</f>
        <v>0</v>
      </c>
      <c r="AM57" t="b">
        <f>AND(StudentTable[[#This Row],[exists]],ISNUMBER(FIND("mal.",StudentTable[[#This Row],[normalized email]],StudentTable[[#This Row],[at post in email]]+1)))</f>
        <v>0</v>
      </c>
    </row>
    <row r="58" spans="1:39" ht="15.75" x14ac:dyDescent="0.25">
      <c r="A58" s="18">
        <v>44</v>
      </c>
      <c r="B58" s="31"/>
      <c r="C58" s="31"/>
      <c r="D58" s="31"/>
      <c r="E58" s="31"/>
      <c r="F58" s="34" t="str">
        <f>StudentTable[[#This Row],[grade string]]</f>
        <v/>
      </c>
      <c r="G58" s="34"/>
      <c r="H5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8" s="45" t="str">
        <f>StudentTable[[#This Row],[normalized full name]]</f>
        <v/>
      </c>
      <c r="J5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8" t="b">
        <f>AND(StudentTable[[#This Row],[exists]],OR(StudentTable[[#This Row],[blank full name]]))</f>
        <v>0</v>
      </c>
      <c r="L58" t="b">
        <f>AND(StudentTable[[#This Row],[exists]],OR(StudentTable[[#This Row],[blank full name]]))</f>
        <v>0</v>
      </c>
      <c r="M58" t="b">
        <f>AND(StudentTable[[#This Row],[exists]],OR(ISBLANK(StudentTable[[#This Row],[Active Email Address
(for login name and communication)]]),StudentTable[[#This Row],[email has many at]:[email duplicated]]))</f>
        <v>0</v>
      </c>
      <c r="N58" t="b">
        <f>AND(StudentTable[[#This Row],[exists]],ISBLANK(StudentTable[[#This Row],[Class]]))</f>
        <v>0</v>
      </c>
      <c r="O58" t="b">
        <f>AND(StudentTable[[#This Row],[exists]],ISERROR(_xlfn.XMATCH(StudentTable[[#This Row],[Form
(P1-P6, S1-S6)]],{"P1","P2","P3","P4","P5","P6","S1","S2","S3","S4","S5","S6"})))</f>
        <v>0</v>
      </c>
      <c r="P58" t="b">
        <f>AND(StudentTable[[#This Row],[exists]],ISBLANK(StudentTable[[#This Row],[Submission Batch'#]]))</f>
        <v>0</v>
      </c>
      <c r="Q58" t="b">
        <f>AND(StudentTable[[#This Row],[exists]],StudentTable[[#This Row],[gname in fname tail]])</f>
        <v>0</v>
      </c>
      <c r="R58" t="b">
        <f>AND(StudentTable[[#This Row],[exists]],StudentTable[[#This Row],[fname in gname head]])</f>
        <v>0</v>
      </c>
      <c r="S58" t="b">
        <f>AND(StudentTable[[#This Row],[exists]],OR(StudentTable[[#This Row],[email has mial.]:[email has mal.]]))</f>
        <v>0</v>
      </c>
      <c r="T58" t="str">
        <f>IF(StudentTable[[#This Row],[exists]],UPPER(TRIM(CLEAN(StudentTable[[#This Row],[Family Name 
(As printed in the HKID)]]))),"")</f>
        <v/>
      </c>
      <c r="U58" t="str">
        <f>IF(StudentTable[[#This Row],[exists]],PROPER(TRIM(CLEAN(StudentTable[[#This Row],[Given Name 
(As printed in the HKID)]]))),"")</f>
        <v/>
      </c>
      <c r="V58" t="str">
        <f>IF(StudentTable[[#This Row],[exists]],TRIM(UPPER(StudentTable[[#This Row],[normalized family name]])&amp;" "&amp;PROPER(StudentTable[[#This Row],[normalized given name]])),"")</f>
        <v/>
      </c>
      <c r="W58" t="str">
        <f>IF(StudentTable[[#This Row],[exists]],LOWER(TRIM(CLEAN(StudentTable[[#This Row],[Active Email Address
(for login name and communication)]]))),"")</f>
        <v/>
      </c>
      <c r="X58" t="b">
        <f>StudentTable[[#This Row],[normalized full name]]=""</f>
        <v>1</v>
      </c>
      <c r="Y58" t="e">
        <f>SEARCH(" "&amp;StudentTable[[#This Row],[normalized given name]], StudentTable[[#This Row],[normalized family name]])</f>
        <v>#VALUE!</v>
      </c>
      <c r="Z58" t="e">
        <f>SEARCH(StudentTable[[#This Row],[normalized family name]]&amp;" ",StudentTable[[#This Row],[normalized given name]])</f>
        <v>#VALUE!</v>
      </c>
      <c r="AA5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8" t="b">
        <f>AND(StudentTable[[#This Row],[exists]],StudentTable[[#This Row],[normalized family name]]&lt;&gt;"",IF(ISERROR(StudentTable[[#This Row],[fname in gname]]),FALSE, StudentTable[[#This Row],[fname in gname]]=1))</f>
        <v>0</v>
      </c>
      <c r="AC58" t="e">
        <f>VALUE(LEFT(TRIM(CLEAN(StudentTable[[#This Row],[Class]])),1))</f>
        <v>#VALUE!</v>
      </c>
      <c r="AD58" t="e">
        <f>VALUE(RIGHT(TRIM(CLEAN(StudentTable[[#This Row],[Class]])),1))</f>
        <v>#VALUE!</v>
      </c>
      <c r="AE5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8" t="e">
        <f>FIND("@",StudentTable[[#This Row],[normalized email]])</f>
        <v>#VALUE!</v>
      </c>
      <c r="AG5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8" t="b">
        <f>AND(StudentTable[[#This Row],[exists]],ISNUMBER(FIND(" ",StudentTable[[#This Row],[normalized email]])))</f>
        <v>0</v>
      </c>
      <c r="AI58" t="b">
        <f>AND(StudentTable[[#This Row],[exists]],ISERROR(FIND(".",RIGHT(StudentTable[[#This Row],[normalized email]],LEN(StudentTable[[#This Row],[normalized email]])-StudentTable[[#This Row],[at post in email]]))))</f>
        <v>0</v>
      </c>
      <c r="AJ58" t="b">
        <f>AND(StudentTable[[#This Row],[exists]],StudentTable[[#This Row],[normalized email]]&lt;&gt;"",COUNTIF(StudentTable[normalized email],StudentTable[[#This Row],[normalized email]])&gt;1)</f>
        <v>0</v>
      </c>
      <c r="AK58" t="b">
        <f>AND(StudentTable[[#This Row],[exists]],ISNUMBER(FIND("mial.",StudentTable[[#This Row],[normalized email]],StudentTable[[#This Row],[at post in email]]+1)))</f>
        <v>0</v>
      </c>
      <c r="AL58" t="b">
        <f>AND(StudentTable[[#This Row],[exists]],ISNUMBER(FIND("mil.",StudentTable[[#This Row],[normalized email]],StudentTable[[#This Row],[at post in email]]+1)))</f>
        <v>0</v>
      </c>
      <c r="AM58" t="b">
        <f>AND(StudentTable[[#This Row],[exists]],ISNUMBER(FIND("mal.",StudentTable[[#This Row],[normalized email]],StudentTable[[#This Row],[at post in email]]+1)))</f>
        <v>0</v>
      </c>
    </row>
    <row r="59" spans="1:39" ht="15.75" x14ac:dyDescent="0.25">
      <c r="A59" s="18">
        <v>45</v>
      </c>
      <c r="B59" s="31"/>
      <c r="C59" s="31"/>
      <c r="D59" s="31"/>
      <c r="E59" s="31"/>
      <c r="F59" s="34" t="str">
        <f>StudentTable[[#This Row],[grade string]]</f>
        <v/>
      </c>
      <c r="G59" s="34"/>
      <c r="H5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59" s="45" t="str">
        <f>StudentTable[[#This Row],[normalized full name]]</f>
        <v/>
      </c>
      <c r="J5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59" t="b">
        <f>AND(StudentTable[[#This Row],[exists]],OR(StudentTable[[#This Row],[blank full name]]))</f>
        <v>0</v>
      </c>
      <c r="L59" t="b">
        <f>AND(StudentTable[[#This Row],[exists]],OR(StudentTable[[#This Row],[blank full name]]))</f>
        <v>0</v>
      </c>
      <c r="M59" t="b">
        <f>AND(StudentTable[[#This Row],[exists]],OR(ISBLANK(StudentTable[[#This Row],[Active Email Address
(for login name and communication)]]),StudentTable[[#This Row],[email has many at]:[email duplicated]]))</f>
        <v>0</v>
      </c>
      <c r="N59" t="b">
        <f>AND(StudentTable[[#This Row],[exists]],ISBLANK(StudentTable[[#This Row],[Class]]))</f>
        <v>0</v>
      </c>
      <c r="O59" t="b">
        <f>AND(StudentTable[[#This Row],[exists]],ISERROR(_xlfn.XMATCH(StudentTable[[#This Row],[Form
(P1-P6, S1-S6)]],{"P1","P2","P3","P4","P5","P6","S1","S2","S3","S4","S5","S6"})))</f>
        <v>0</v>
      </c>
      <c r="P59" t="b">
        <f>AND(StudentTable[[#This Row],[exists]],ISBLANK(StudentTable[[#This Row],[Submission Batch'#]]))</f>
        <v>0</v>
      </c>
      <c r="Q59" t="b">
        <f>AND(StudentTable[[#This Row],[exists]],StudentTable[[#This Row],[gname in fname tail]])</f>
        <v>0</v>
      </c>
      <c r="R59" t="b">
        <f>AND(StudentTable[[#This Row],[exists]],StudentTable[[#This Row],[fname in gname head]])</f>
        <v>0</v>
      </c>
      <c r="S59" t="b">
        <f>AND(StudentTable[[#This Row],[exists]],OR(StudentTable[[#This Row],[email has mial.]:[email has mal.]]))</f>
        <v>0</v>
      </c>
      <c r="T59" t="str">
        <f>IF(StudentTable[[#This Row],[exists]],UPPER(TRIM(CLEAN(StudentTable[[#This Row],[Family Name 
(As printed in the HKID)]]))),"")</f>
        <v/>
      </c>
      <c r="U59" t="str">
        <f>IF(StudentTable[[#This Row],[exists]],PROPER(TRIM(CLEAN(StudentTable[[#This Row],[Given Name 
(As printed in the HKID)]]))),"")</f>
        <v/>
      </c>
      <c r="V59" t="str">
        <f>IF(StudentTable[[#This Row],[exists]],TRIM(UPPER(StudentTable[[#This Row],[normalized family name]])&amp;" "&amp;PROPER(StudentTable[[#This Row],[normalized given name]])),"")</f>
        <v/>
      </c>
      <c r="W59" t="str">
        <f>IF(StudentTable[[#This Row],[exists]],LOWER(TRIM(CLEAN(StudentTable[[#This Row],[Active Email Address
(for login name and communication)]]))),"")</f>
        <v/>
      </c>
      <c r="X59" t="b">
        <f>StudentTable[[#This Row],[normalized full name]]=""</f>
        <v>1</v>
      </c>
      <c r="Y59" t="e">
        <f>SEARCH(" "&amp;StudentTable[[#This Row],[normalized given name]], StudentTable[[#This Row],[normalized family name]])</f>
        <v>#VALUE!</v>
      </c>
      <c r="Z59" t="e">
        <f>SEARCH(StudentTable[[#This Row],[normalized family name]]&amp;" ",StudentTable[[#This Row],[normalized given name]])</f>
        <v>#VALUE!</v>
      </c>
      <c r="AA5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59" t="b">
        <f>AND(StudentTable[[#This Row],[exists]],StudentTable[[#This Row],[normalized family name]]&lt;&gt;"",IF(ISERROR(StudentTable[[#This Row],[fname in gname]]),FALSE, StudentTable[[#This Row],[fname in gname]]=1))</f>
        <v>0</v>
      </c>
      <c r="AC59" t="e">
        <f>VALUE(LEFT(TRIM(CLEAN(StudentTable[[#This Row],[Class]])),1))</f>
        <v>#VALUE!</v>
      </c>
      <c r="AD59" t="e">
        <f>VALUE(RIGHT(TRIM(CLEAN(StudentTable[[#This Row],[Class]])),1))</f>
        <v>#VALUE!</v>
      </c>
      <c r="AE5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59" t="e">
        <f>FIND("@",StudentTable[[#This Row],[normalized email]])</f>
        <v>#VALUE!</v>
      </c>
      <c r="AG5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59" t="b">
        <f>AND(StudentTable[[#This Row],[exists]],ISNUMBER(FIND(" ",StudentTable[[#This Row],[normalized email]])))</f>
        <v>0</v>
      </c>
      <c r="AI59" t="b">
        <f>AND(StudentTable[[#This Row],[exists]],ISERROR(FIND(".",RIGHT(StudentTable[[#This Row],[normalized email]],LEN(StudentTable[[#This Row],[normalized email]])-StudentTable[[#This Row],[at post in email]]))))</f>
        <v>0</v>
      </c>
      <c r="AJ59" t="b">
        <f>AND(StudentTable[[#This Row],[exists]],StudentTable[[#This Row],[normalized email]]&lt;&gt;"",COUNTIF(StudentTable[normalized email],StudentTable[[#This Row],[normalized email]])&gt;1)</f>
        <v>0</v>
      </c>
      <c r="AK59" t="b">
        <f>AND(StudentTable[[#This Row],[exists]],ISNUMBER(FIND("mial.",StudentTable[[#This Row],[normalized email]],StudentTable[[#This Row],[at post in email]]+1)))</f>
        <v>0</v>
      </c>
      <c r="AL59" t="b">
        <f>AND(StudentTable[[#This Row],[exists]],ISNUMBER(FIND("mil.",StudentTable[[#This Row],[normalized email]],StudentTable[[#This Row],[at post in email]]+1)))</f>
        <v>0</v>
      </c>
      <c r="AM59" t="b">
        <f>AND(StudentTable[[#This Row],[exists]],ISNUMBER(FIND("mal.",StudentTable[[#This Row],[normalized email]],StudentTable[[#This Row],[at post in email]]+1)))</f>
        <v>0</v>
      </c>
    </row>
    <row r="60" spans="1:39" ht="15.75" x14ac:dyDescent="0.25">
      <c r="A60" s="18">
        <v>46</v>
      </c>
      <c r="B60" s="31"/>
      <c r="C60" s="31"/>
      <c r="D60" s="31"/>
      <c r="E60" s="31"/>
      <c r="F60" s="34" t="str">
        <f>StudentTable[[#This Row],[grade string]]</f>
        <v/>
      </c>
      <c r="G60" s="34"/>
      <c r="H6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0" s="45" t="str">
        <f>StudentTable[[#This Row],[normalized full name]]</f>
        <v/>
      </c>
      <c r="J6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0" t="b">
        <f>AND(StudentTable[[#This Row],[exists]],OR(StudentTable[[#This Row],[blank full name]]))</f>
        <v>0</v>
      </c>
      <c r="L60" t="b">
        <f>AND(StudentTable[[#This Row],[exists]],OR(StudentTable[[#This Row],[blank full name]]))</f>
        <v>0</v>
      </c>
      <c r="M60" t="b">
        <f>AND(StudentTable[[#This Row],[exists]],OR(ISBLANK(StudentTable[[#This Row],[Active Email Address
(for login name and communication)]]),StudentTable[[#This Row],[email has many at]:[email duplicated]]))</f>
        <v>0</v>
      </c>
      <c r="N60" t="b">
        <f>AND(StudentTable[[#This Row],[exists]],ISBLANK(StudentTable[[#This Row],[Class]]))</f>
        <v>0</v>
      </c>
      <c r="O60" t="b">
        <f>AND(StudentTable[[#This Row],[exists]],ISERROR(_xlfn.XMATCH(StudentTable[[#This Row],[Form
(P1-P6, S1-S6)]],{"P1","P2","P3","P4","P5","P6","S1","S2","S3","S4","S5","S6"})))</f>
        <v>0</v>
      </c>
      <c r="P60" t="b">
        <f>AND(StudentTable[[#This Row],[exists]],ISBLANK(StudentTable[[#This Row],[Submission Batch'#]]))</f>
        <v>0</v>
      </c>
      <c r="Q60" t="b">
        <f>AND(StudentTable[[#This Row],[exists]],StudentTable[[#This Row],[gname in fname tail]])</f>
        <v>0</v>
      </c>
      <c r="R60" t="b">
        <f>AND(StudentTable[[#This Row],[exists]],StudentTable[[#This Row],[fname in gname head]])</f>
        <v>0</v>
      </c>
      <c r="S60" t="b">
        <f>AND(StudentTable[[#This Row],[exists]],OR(StudentTable[[#This Row],[email has mial.]:[email has mal.]]))</f>
        <v>0</v>
      </c>
      <c r="T60" t="str">
        <f>IF(StudentTable[[#This Row],[exists]],UPPER(TRIM(CLEAN(StudentTable[[#This Row],[Family Name 
(As printed in the HKID)]]))),"")</f>
        <v/>
      </c>
      <c r="U60" t="str">
        <f>IF(StudentTable[[#This Row],[exists]],PROPER(TRIM(CLEAN(StudentTable[[#This Row],[Given Name 
(As printed in the HKID)]]))),"")</f>
        <v/>
      </c>
      <c r="V60" t="str">
        <f>IF(StudentTable[[#This Row],[exists]],TRIM(UPPER(StudentTable[[#This Row],[normalized family name]])&amp;" "&amp;PROPER(StudentTable[[#This Row],[normalized given name]])),"")</f>
        <v/>
      </c>
      <c r="W60" t="str">
        <f>IF(StudentTable[[#This Row],[exists]],LOWER(TRIM(CLEAN(StudentTable[[#This Row],[Active Email Address
(for login name and communication)]]))),"")</f>
        <v/>
      </c>
      <c r="X60" t="b">
        <f>StudentTable[[#This Row],[normalized full name]]=""</f>
        <v>1</v>
      </c>
      <c r="Y60" t="e">
        <f>SEARCH(" "&amp;StudentTable[[#This Row],[normalized given name]], StudentTable[[#This Row],[normalized family name]])</f>
        <v>#VALUE!</v>
      </c>
      <c r="Z60" t="e">
        <f>SEARCH(StudentTable[[#This Row],[normalized family name]]&amp;" ",StudentTable[[#This Row],[normalized given name]])</f>
        <v>#VALUE!</v>
      </c>
      <c r="AA6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0" t="b">
        <f>AND(StudentTable[[#This Row],[exists]],StudentTable[[#This Row],[normalized family name]]&lt;&gt;"",IF(ISERROR(StudentTable[[#This Row],[fname in gname]]),FALSE, StudentTable[[#This Row],[fname in gname]]=1))</f>
        <v>0</v>
      </c>
      <c r="AC60" t="e">
        <f>VALUE(LEFT(TRIM(CLEAN(StudentTable[[#This Row],[Class]])),1))</f>
        <v>#VALUE!</v>
      </c>
      <c r="AD60" t="e">
        <f>VALUE(RIGHT(TRIM(CLEAN(StudentTable[[#This Row],[Class]])),1))</f>
        <v>#VALUE!</v>
      </c>
      <c r="AE6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0" t="e">
        <f>FIND("@",StudentTable[[#This Row],[normalized email]])</f>
        <v>#VALUE!</v>
      </c>
      <c r="AG6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0" t="b">
        <f>AND(StudentTable[[#This Row],[exists]],ISNUMBER(FIND(" ",StudentTable[[#This Row],[normalized email]])))</f>
        <v>0</v>
      </c>
      <c r="AI60" t="b">
        <f>AND(StudentTable[[#This Row],[exists]],ISERROR(FIND(".",RIGHT(StudentTable[[#This Row],[normalized email]],LEN(StudentTable[[#This Row],[normalized email]])-StudentTable[[#This Row],[at post in email]]))))</f>
        <v>0</v>
      </c>
      <c r="AJ60" t="b">
        <f>AND(StudentTable[[#This Row],[exists]],StudentTable[[#This Row],[normalized email]]&lt;&gt;"",COUNTIF(StudentTable[normalized email],StudentTable[[#This Row],[normalized email]])&gt;1)</f>
        <v>0</v>
      </c>
      <c r="AK60" t="b">
        <f>AND(StudentTable[[#This Row],[exists]],ISNUMBER(FIND("mial.",StudentTable[[#This Row],[normalized email]],StudentTable[[#This Row],[at post in email]]+1)))</f>
        <v>0</v>
      </c>
      <c r="AL60" t="b">
        <f>AND(StudentTable[[#This Row],[exists]],ISNUMBER(FIND("mil.",StudentTable[[#This Row],[normalized email]],StudentTable[[#This Row],[at post in email]]+1)))</f>
        <v>0</v>
      </c>
      <c r="AM60" t="b">
        <f>AND(StudentTable[[#This Row],[exists]],ISNUMBER(FIND("mal.",StudentTable[[#This Row],[normalized email]],StudentTable[[#This Row],[at post in email]]+1)))</f>
        <v>0</v>
      </c>
    </row>
    <row r="61" spans="1:39" ht="15.75" x14ac:dyDescent="0.25">
      <c r="A61" s="18">
        <v>47</v>
      </c>
      <c r="B61" s="31"/>
      <c r="C61" s="31"/>
      <c r="D61" s="31"/>
      <c r="E61" s="31"/>
      <c r="F61" s="34" t="str">
        <f>StudentTable[[#This Row],[grade string]]</f>
        <v/>
      </c>
      <c r="G61" s="34"/>
      <c r="H6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1" s="45" t="str">
        <f>StudentTable[[#This Row],[normalized full name]]</f>
        <v/>
      </c>
      <c r="J6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1" t="b">
        <f>AND(StudentTable[[#This Row],[exists]],OR(StudentTable[[#This Row],[blank full name]]))</f>
        <v>0</v>
      </c>
      <c r="L61" t="b">
        <f>AND(StudentTable[[#This Row],[exists]],OR(StudentTable[[#This Row],[blank full name]]))</f>
        <v>0</v>
      </c>
      <c r="M61" t="b">
        <f>AND(StudentTable[[#This Row],[exists]],OR(ISBLANK(StudentTable[[#This Row],[Active Email Address
(for login name and communication)]]),StudentTable[[#This Row],[email has many at]:[email duplicated]]))</f>
        <v>0</v>
      </c>
      <c r="N61" t="b">
        <f>AND(StudentTable[[#This Row],[exists]],ISBLANK(StudentTable[[#This Row],[Class]]))</f>
        <v>0</v>
      </c>
      <c r="O61" t="b">
        <f>AND(StudentTable[[#This Row],[exists]],ISERROR(_xlfn.XMATCH(StudentTable[[#This Row],[Form
(P1-P6, S1-S6)]],{"P1","P2","P3","P4","P5","P6","S1","S2","S3","S4","S5","S6"})))</f>
        <v>0</v>
      </c>
      <c r="P61" t="b">
        <f>AND(StudentTable[[#This Row],[exists]],ISBLANK(StudentTable[[#This Row],[Submission Batch'#]]))</f>
        <v>0</v>
      </c>
      <c r="Q61" t="b">
        <f>AND(StudentTable[[#This Row],[exists]],StudentTable[[#This Row],[gname in fname tail]])</f>
        <v>0</v>
      </c>
      <c r="R61" t="b">
        <f>AND(StudentTable[[#This Row],[exists]],StudentTable[[#This Row],[fname in gname head]])</f>
        <v>0</v>
      </c>
      <c r="S61" t="b">
        <f>AND(StudentTable[[#This Row],[exists]],OR(StudentTable[[#This Row],[email has mial.]:[email has mal.]]))</f>
        <v>0</v>
      </c>
      <c r="T61" t="str">
        <f>IF(StudentTable[[#This Row],[exists]],UPPER(TRIM(CLEAN(StudentTable[[#This Row],[Family Name 
(As printed in the HKID)]]))),"")</f>
        <v/>
      </c>
      <c r="U61" t="str">
        <f>IF(StudentTable[[#This Row],[exists]],PROPER(TRIM(CLEAN(StudentTable[[#This Row],[Given Name 
(As printed in the HKID)]]))),"")</f>
        <v/>
      </c>
      <c r="V61" t="str">
        <f>IF(StudentTable[[#This Row],[exists]],TRIM(UPPER(StudentTable[[#This Row],[normalized family name]])&amp;" "&amp;PROPER(StudentTable[[#This Row],[normalized given name]])),"")</f>
        <v/>
      </c>
      <c r="W61" t="str">
        <f>IF(StudentTable[[#This Row],[exists]],LOWER(TRIM(CLEAN(StudentTable[[#This Row],[Active Email Address
(for login name and communication)]]))),"")</f>
        <v/>
      </c>
      <c r="X61" t="b">
        <f>StudentTable[[#This Row],[normalized full name]]=""</f>
        <v>1</v>
      </c>
      <c r="Y61" t="e">
        <f>SEARCH(" "&amp;StudentTable[[#This Row],[normalized given name]], StudentTable[[#This Row],[normalized family name]])</f>
        <v>#VALUE!</v>
      </c>
      <c r="Z61" t="e">
        <f>SEARCH(StudentTable[[#This Row],[normalized family name]]&amp;" ",StudentTable[[#This Row],[normalized given name]])</f>
        <v>#VALUE!</v>
      </c>
      <c r="AA6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1" t="b">
        <f>AND(StudentTable[[#This Row],[exists]],StudentTable[[#This Row],[normalized family name]]&lt;&gt;"",IF(ISERROR(StudentTable[[#This Row],[fname in gname]]),FALSE, StudentTable[[#This Row],[fname in gname]]=1))</f>
        <v>0</v>
      </c>
      <c r="AC61" t="e">
        <f>VALUE(LEFT(TRIM(CLEAN(StudentTable[[#This Row],[Class]])),1))</f>
        <v>#VALUE!</v>
      </c>
      <c r="AD61" t="e">
        <f>VALUE(RIGHT(TRIM(CLEAN(StudentTable[[#This Row],[Class]])),1))</f>
        <v>#VALUE!</v>
      </c>
      <c r="AE6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1" t="e">
        <f>FIND("@",StudentTable[[#This Row],[normalized email]])</f>
        <v>#VALUE!</v>
      </c>
      <c r="AG6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1" t="b">
        <f>AND(StudentTable[[#This Row],[exists]],ISNUMBER(FIND(" ",StudentTable[[#This Row],[normalized email]])))</f>
        <v>0</v>
      </c>
      <c r="AI61" t="b">
        <f>AND(StudentTable[[#This Row],[exists]],ISERROR(FIND(".",RIGHT(StudentTable[[#This Row],[normalized email]],LEN(StudentTable[[#This Row],[normalized email]])-StudentTable[[#This Row],[at post in email]]))))</f>
        <v>0</v>
      </c>
      <c r="AJ61" t="b">
        <f>AND(StudentTable[[#This Row],[exists]],StudentTable[[#This Row],[normalized email]]&lt;&gt;"",COUNTIF(StudentTable[normalized email],StudentTable[[#This Row],[normalized email]])&gt;1)</f>
        <v>0</v>
      </c>
      <c r="AK61" t="b">
        <f>AND(StudentTable[[#This Row],[exists]],ISNUMBER(FIND("mial.",StudentTable[[#This Row],[normalized email]],StudentTable[[#This Row],[at post in email]]+1)))</f>
        <v>0</v>
      </c>
      <c r="AL61" t="b">
        <f>AND(StudentTable[[#This Row],[exists]],ISNUMBER(FIND("mil.",StudentTable[[#This Row],[normalized email]],StudentTable[[#This Row],[at post in email]]+1)))</f>
        <v>0</v>
      </c>
      <c r="AM61" t="b">
        <f>AND(StudentTable[[#This Row],[exists]],ISNUMBER(FIND("mal.",StudentTable[[#This Row],[normalized email]],StudentTable[[#This Row],[at post in email]]+1)))</f>
        <v>0</v>
      </c>
    </row>
    <row r="62" spans="1:39" ht="15.75" x14ac:dyDescent="0.25">
      <c r="A62" s="18">
        <v>48</v>
      </c>
      <c r="B62" s="31"/>
      <c r="C62" s="31"/>
      <c r="D62" s="31"/>
      <c r="E62" s="31"/>
      <c r="F62" s="34" t="str">
        <f>StudentTable[[#This Row],[grade string]]</f>
        <v/>
      </c>
      <c r="G62" s="34"/>
      <c r="H6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2" s="45" t="str">
        <f>StudentTable[[#This Row],[normalized full name]]</f>
        <v/>
      </c>
      <c r="J6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2" t="b">
        <f>AND(StudentTable[[#This Row],[exists]],OR(StudentTable[[#This Row],[blank full name]]))</f>
        <v>0</v>
      </c>
      <c r="L62" t="b">
        <f>AND(StudentTable[[#This Row],[exists]],OR(StudentTable[[#This Row],[blank full name]]))</f>
        <v>0</v>
      </c>
      <c r="M62" t="b">
        <f>AND(StudentTable[[#This Row],[exists]],OR(ISBLANK(StudentTable[[#This Row],[Active Email Address
(for login name and communication)]]),StudentTable[[#This Row],[email has many at]:[email duplicated]]))</f>
        <v>0</v>
      </c>
      <c r="N62" t="b">
        <f>AND(StudentTable[[#This Row],[exists]],ISBLANK(StudentTable[[#This Row],[Class]]))</f>
        <v>0</v>
      </c>
      <c r="O62" t="b">
        <f>AND(StudentTable[[#This Row],[exists]],ISERROR(_xlfn.XMATCH(StudentTable[[#This Row],[Form
(P1-P6, S1-S6)]],{"P1","P2","P3","P4","P5","P6","S1","S2","S3","S4","S5","S6"})))</f>
        <v>0</v>
      </c>
      <c r="P62" t="b">
        <f>AND(StudentTable[[#This Row],[exists]],ISBLANK(StudentTable[[#This Row],[Submission Batch'#]]))</f>
        <v>0</v>
      </c>
      <c r="Q62" t="b">
        <f>AND(StudentTable[[#This Row],[exists]],StudentTable[[#This Row],[gname in fname tail]])</f>
        <v>0</v>
      </c>
      <c r="R62" t="b">
        <f>AND(StudentTable[[#This Row],[exists]],StudentTable[[#This Row],[fname in gname head]])</f>
        <v>0</v>
      </c>
      <c r="S62" t="b">
        <f>AND(StudentTable[[#This Row],[exists]],OR(StudentTable[[#This Row],[email has mial.]:[email has mal.]]))</f>
        <v>0</v>
      </c>
      <c r="T62" t="str">
        <f>IF(StudentTable[[#This Row],[exists]],UPPER(TRIM(CLEAN(StudentTable[[#This Row],[Family Name 
(As printed in the HKID)]]))),"")</f>
        <v/>
      </c>
      <c r="U62" t="str">
        <f>IF(StudentTable[[#This Row],[exists]],PROPER(TRIM(CLEAN(StudentTable[[#This Row],[Given Name 
(As printed in the HKID)]]))),"")</f>
        <v/>
      </c>
      <c r="V62" t="str">
        <f>IF(StudentTable[[#This Row],[exists]],TRIM(UPPER(StudentTable[[#This Row],[normalized family name]])&amp;" "&amp;PROPER(StudentTable[[#This Row],[normalized given name]])),"")</f>
        <v/>
      </c>
      <c r="W62" t="str">
        <f>IF(StudentTable[[#This Row],[exists]],LOWER(TRIM(CLEAN(StudentTable[[#This Row],[Active Email Address
(for login name and communication)]]))),"")</f>
        <v/>
      </c>
      <c r="X62" t="b">
        <f>StudentTable[[#This Row],[normalized full name]]=""</f>
        <v>1</v>
      </c>
      <c r="Y62" t="e">
        <f>SEARCH(" "&amp;StudentTable[[#This Row],[normalized given name]], StudentTable[[#This Row],[normalized family name]])</f>
        <v>#VALUE!</v>
      </c>
      <c r="Z62" t="e">
        <f>SEARCH(StudentTable[[#This Row],[normalized family name]]&amp;" ",StudentTable[[#This Row],[normalized given name]])</f>
        <v>#VALUE!</v>
      </c>
      <c r="AA6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2" t="b">
        <f>AND(StudentTable[[#This Row],[exists]],StudentTable[[#This Row],[normalized family name]]&lt;&gt;"",IF(ISERROR(StudentTable[[#This Row],[fname in gname]]),FALSE, StudentTable[[#This Row],[fname in gname]]=1))</f>
        <v>0</v>
      </c>
      <c r="AC62" t="e">
        <f>VALUE(LEFT(TRIM(CLEAN(StudentTable[[#This Row],[Class]])),1))</f>
        <v>#VALUE!</v>
      </c>
      <c r="AD62" t="e">
        <f>VALUE(RIGHT(TRIM(CLEAN(StudentTable[[#This Row],[Class]])),1))</f>
        <v>#VALUE!</v>
      </c>
      <c r="AE6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2" t="e">
        <f>FIND("@",StudentTable[[#This Row],[normalized email]])</f>
        <v>#VALUE!</v>
      </c>
      <c r="AG6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2" t="b">
        <f>AND(StudentTable[[#This Row],[exists]],ISNUMBER(FIND(" ",StudentTable[[#This Row],[normalized email]])))</f>
        <v>0</v>
      </c>
      <c r="AI62" t="b">
        <f>AND(StudentTable[[#This Row],[exists]],ISERROR(FIND(".",RIGHT(StudentTable[[#This Row],[normalized email]],LEN(StudentTable[[#This Row],[normalized email]])-StudentTable[[#This Row],[at post in email]]))))</f>
        <v>0</v>
      </c>
      <c r="AJ62" t="b">
        <f>AND(StudentTable[[#This Row],[exists]],StudentTable[[#This Row],[normalized email]]&lt;&gt;"",COUNTIF(StudentTable[normalized email],StudentTable[[#This Row],[normalized email]])&gt;1)</f>
        <v>0</v>
      </c>
      <c r="AK62" t="b">
        <f>AND(StudentTable[[#This Row],[exists]],ISNUMBER(FIND("mial.",StudentTable[[#This Row],[normalized email]],StudentTable[[#This Row],[at post in email]]+1)))</f>
        <v>0</v>
      </c>
      <c r="AL62" t="b">
        <f>AND(StudentTable[[#This Row],[exists]],ISNUMBER(FIND("mil.",StudentTable[[#This Row],[normalized email]],StudentTable[[#This Row],[at post in email]]+1)))</f>
        <v>0</v>
      </c>
      <c r="AM62" t="b">
        <f>AND(StudentTable[[#This Row],[exists]],ISNUMBER(FIND("mal.",StudentTable[[#This Row],[normalized email]],StudentTable[[#This Row],[at post in email]]+1)))</f>
        <v>0</v>
      </c>
    </row>
    <row r="63" spans="1:39" ht="15.75" x14ac:dyDescent="0.25">
      <c r="A63" s="18">
        <v>49</v>
      </c>
      <c r="B63" s="31"/>
      <c r="C63" s="31"/>
      <c r="D63" s="31"/>
      <c r="E63" s="31"/>
      <c r="F63" s="34" t="str">
        <f>StudentTable[[#This Row],[grade string]]</f>
        <v/>
      </c>
      <c r="G63" s="34"/>
      <c r="H6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3" s="45" t="str">
        <f>StudentTable[[#This Row],[normalized full name]]</f>
        <v/>
      </c>
      <c r="J6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3" t="b">
        <f>AND(StudentTable[[#This Row],[exists]],OR(StudentTable[[#This Row],[blank full name]]))</f>
        <v>0</v>
      </c>
      <c r="L63" t="b">
        <f>AND(StudentTable[[#This Row],[exists]],OR(StudentTable[[#This Row],[blank full name]]))</f>
        <v>0</v>
      </c>
      <c r="M63" t="b">
        <f>AND(StudentTable[[#This Row],[exists]],OR(ISBLANK(StudentTable[[#This Row],[Active Email Address
(for login name and communication)]]),StudentTable[[#This Row],[email has many at]:[email duplicated]]))</f>
        <v>0</v>
      </c>
      <c r="N63" t="b">
        <f>AND(StudentTable[[#This Row],[exists]],ISBLANK(StudentTable[[#This Row],[Class]]))</f>
        <v>0</v>
      </c>
      <c r="O63" t="b">
        <f>AND(StudentTable[[#This Row],[exists]],ISERROR(_xlfn.XMATCH(StudentTable[[#This Row],[Form
(P1-P6, S1-S6)]],{"P1","P2","P3","P4","P5","P6","S1","S2","S3","S4","S5","S6"})))</f>
        <v>0</v>
      </c>
      <c r="P63" t="b">
        <f>AND(StudentTable[[#This Row],[exists]],ISBLANK(StudentTable[[#This Row],[Submission Batch'#]]))</f>
        <v>0</v>
      </c>
      <c r="Q63" t="b">
        <f>AND(StudentTable[[#This Row],[exists]],StudentTable[[#This Row],[gname in fname tail]])</f>
        <v>0</v>
      </c>
      <c r="R63" t="b">
        <f>AND(StudentTable[[#This Row],[exists]],StudentTable[[#This Row],[fname in gname head]])</f>
        <v>0</v>
      </c>
      <c r="S63" t="b">
        <f>AND(StudentTable[[#This Row],[exists]],OR(StudentTable[[#This Row],[email has mial.]:[email has mal.]]))</f>
        <v>0</v>
      </c>
      <c r="T63" t="str">
        <f>IF(StudentTable[[#This Row],[exists]],UPPER(TRIM(CLEAN(StudentTable[[#This Row],[Family Name 
(As printed in the HKID)]]))),"")</f>
        <v/>
      </c>
      <c r="U63" t="str">
        <f>IF(StudentTable[[#This Row],[exists]],PROPER(TRIM(CLEAN(StudentTable[[#This Row],[Given Name 
(As printed in the HKID)]]))),"")</f>
        <v/>
      </c>
      <c r="V63" t="str">
        <f>IF(StudentTable[[#This Row],[exists]],TRIM(UPPER(StudentTable[[#This Row],[normalized family name]])&amp;" "&amp;PROPER(StudentTable[[#This Row],[normalized given name]])),"")</f>
        <v/>
      </c>
      <c r="W63" t="str">
        <f>IF(StudentTable[[#This Row],[exists]],LOWER(TRIM(CLEAN(StudentTable[[#This Row],[Active Email Address
(for login name and communication)]]))),"")</f>
        <v/>
      </c>
      <c r="X63" t="b">
        <f>StudentTable[[#This Row],[normalized full name]]=""</f>
        <v>1</v>
      </c>
      <c r="Y63" t="e">
        <f>SEARCH(" "&amp;StudentTable[[#This Row],[normalized given name]], StudentTable[[#This Row],[normalized family name]])</f>
        <v>#VALUE!</v>
      </c>
      <c r="Z63" t="e">
        <f>SEARCH(StudentTable[[#This Row],[normalized family name]]&amp;" ",StudentTable[[#This Row],[normalized given name]])</f>
        <v>#VALUE!</v>
      </c>
      <c r="AA6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3" t="b">
        <f>AND(StudentTable[[#This Row],[exists]],StudentTable[[#This Row],[normalized family name]]&lt;&gt;"",IF(ISERROR(StudentTable[[#This Row],[fname in gname]]),FALSE, StudentTable[[#This Row],[fname in gname]]=1))</f>
        <v>0</v>
      </c>
      <c r="AC63" t="e">
        <f>VALUE(LEFT(TRIM(CLEAN(StudentTable[[#This Row],[Class]])),1))</f>
        <v>#VALUE!</v>
      </c>
      <c r="AD63" t="e">
        <f>VALUE(RIGHT(TRIM(CLEAN(StudentTable[[#This Row],[Class]])),1))</f>
        <v>#VALUE!</v>
      </c>
      <c r="AE6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3" t="e">
        <f>FIND("@",StudentTable[[#This Row],[normalized email]])</f>
        <v>#VALUE!</v>
      </c>
      <c r="AG6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3" t="b">
        <f>AND(StudentTable[[#This Row],[exists]],ISNUMBER(FIND(" ",StudentTable[[#This Row],[normalized email]])))</f>
        <v>0</v>
      </c>
      <c r="AI63" t="b">
        <f>AND(StudentTable[[#This Row],[exists]],ISERROR(FIND(".",RIGHT(StudentTable[[#This Row],[normalized email]],LEN(StudentTable[[#This Row],[normalized email]])-StudentTable[[#This Row],[at post in email]]))))</f>
        <v>0</v>
      </c>
      <c r="AJ63" t="b">
        <f>AND(StudentTable[[#This Row],[exists]],StudentTable[[#This Row],[normalized email]]&lt;&gt;"",COUNTIF(StudentTable[normalized email],StudentTable[[#This Row],[normalized email]])&gt;1)</f>
        <v>0</v>
      </c>
      <c r="AK63" t="b">
        <f>AND(StudentTable[[#This Row],[exists]],ISNUMBER(FIND("mial.",StudentTable[[#This Row],[normalized email]],StudentTable[[#This Row],[at post in email]]+1)))</f>
        <v>0</v>
      </c>
      <c r="AL63" t="b">
        <f>AND(StudentTable[[#This Row],[exists]],ISNUMBER(FIND("mil.",StudentTable[[#This Row],[normalized email]],StudentTable[[#This Row],[at post in email]]+1)))</f>
        <v>0</v>
      </c>
      <c r="AM63" t="b">
        <f>AND(StudentTable[[#This Row],[exists]],ISNUMBER(FIND("mal.",StudentTable[[#This Row],[normalized email]],StudentTable[[#This Row],[at post in email]]+1)))</f>
        <v>0</v>
      </c>
    </row>
    <row r="64" spans="1:39" ht="15.75" x14ac:dyDescent="0.25">
      <c r="A64" s="18">
        <v>50</v>
      </c>
      <c r="B64" s="31"/>
      <c r="C64" s="31"/>
      <c r="D64" s="31"/>
      <c r="E64" s="31"/>
      <c r="F64" s="34" t="str">
        <f>StudentTable[[#This Row],[grade string]]</f>
        <v/>
      </c>
      <c r="G64" s="34"/>
      <c r="H6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4" s="45" t="str">
        <f>StudentTable[[#This Row],[normalized full name]]</f>
        <v/>
      </c>
      <c r="J6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4" t="b">
        <f>AND(StudentTable[[#This Row],[exists]],OR(StudentTable[[#This Row],[blank full name]]))</f>
        <v>0</v>
      </c>
      <c r="L64" t="b">
        <f>AND(StudentTable[[#This Row],[exists]],OR(StudentTable[[#This Row],[blank full name]]))</f>
        <v>0</v>
      </c>
      <c r="M64" t="b">
        <f>AND(StudentTable[[#This Row],[exists]],OR(ISBLANK(StudentTable[[#This Row],[Active Email Address
(for login name and communication)]]),StudentTable[[#This Row],[email has many at]:[email duplicated]]))</f>
        <v>0</v>
      </c>
      <c r="N64" t="b">
        <f>AND(StudentTable[[#This Row],[exists]],ISBLANK(StudentTable[[#This Row],[Class]]))</f>
        <v>0</v>
      </c>
      <c r="O64" t="b">
        <f>AND(StudentTable[[#This Row],[exists]],ISERROR(_xlfn.XMATCH(StudentTable[[#This Row],[Form
(P1-P6, S1-S6)]],{"P1","P2","P3","P4","P5","P6","S1","S2","S3","S4","S5","S6"})))</f>
        <v>0</v>
      </c>
      <c r="P64" t="b">
        <f>AND(StudentTable[[#This Row],[exists]],ISBLANK(StudentTable[[#This Row],[Submission Batch'#]]))</f>
        <v>0</v>
      </c>
      <c r="Q64" t="b">
        <f>AND(StudentTable[[#This Row],[exists]],StudentTable[[#This Row],[gname in fname tail]])</f>
        <v>0</v>
      </c>
      <c r="R64" t="b">
        <f>AND(StudentTable[[#This Row],[exists]],StudentTable[[#This Row],[fname in gname head]])</f>
        <v>0</v>
      </c>
      <c r="S64" t="b">
        <f>AND(StudentTable[[#This Row],[exists]],OR(StudentTable[[#This Row],[email has mial.]:[email has mal.]]))</f>
        <v>0</v>
      </c>
      <c r="T64" t="str">
        <f>IF(StudentTable[[#This Row],[exists]],UPPER(TRIM(CLEAN(StudentTable[[#This Row],[Family Name 
(As printed in the HKID)]]))),"")</f>
        <v/>
      </c>
      <c r="U64" t="str">
        <f>IF(StudentTable[[#This Row],[exists]],PROPER(TRIM(CLEAN(StudentTable[[#This Row],[Given Name 
(As printed in the HKID)]]))),"")</f>
        <v/>
      </c>
      <c r="V64" t="str">
        <f>IF(StudentTable[[#This Row],[exists]],TRIM(UPPER(StudentTable[[#This Row],[normalized family name]])&amp;" "&amp;PROPER(StudentTable[[#This Row],[normalized given name]])),"")</f>
        <v/>
      </c>
      <c r="W64" t="str">
        <f>IF(StudentTable[[#This Row],[exists]],LOWER(TRIM(CLEAN(StudentTable[[#This Row],[Active Email Address
(for login name and communication)]]))),"")</f>
        <v/>
      </c>
      <c r="X64" t="b">
        <f>StudentTable[[#This Row],[normalized full name]]=""</f>
        <v>1</v>
      </c>
      <c r="Y64" t="e">
        <f>SEARCH(" "&amp;StudentTable[[#This Row],[normalized given name]], StudentTable[[#This Row],[normalized family name]])</f>
        <v>#VALUE!</v>
      </c>
      <c r="Z64" t="e">
        <f>SEARCH(StudentTable[[#This Row],[normalized family name]]&amp;" ",StudentTable[[#This Row],[normalized given name]])</f>
        <v>#VALUE!</v>
      </c>
      <c r="AA6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4" t="b">
        <f>AND(StudentTable[[#This Row],[exists]],StudentTable[[#This Row],[normalized family name]]&lt;&gt;"",IF(ISERROR(StudentTable[[#This Row],[fname in gname]]),FALSE, StudentTable[[#This Row],[fname in gname]]=1))</f>
        <v>0</v>
      </c>
      <c r="AC64" t="e">
        <f>VALUE(LEFT(TRIM(CLEAN(StudentTable[[#This Row],[Class]])),1))</f>
        <v>#VALUE!</v>
      </c>
      <c r="AD64" t="e">
        <f>VALUE(RIGHT(TRIM(CLEAN(StudentTable[[#This Row],[Class]])),1))</f>
        <v>#VALUE!</v>
      </c>
      <c r="AE6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4" t="e">
        <f>FIND("@",StudentTable[[#This Row],[normalized email]])</f>
        <v>#VALUE!</v>
      </c>
      <c r="AG6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4" t="b">
        <f>AND(StudentTable[[#This Row],[exists]],ISNUMBER(FIND(" ",StudentTable[[#This Row],[normalized email]])))</f>
        <v>0</v>
      </c>
      <c r="AI64" t="b">
        <f>AND(StudentTable[[#This Row],[exists]],ISERROR(FIND(".",RIGHT(StudentTable[[#This Row],[normalized email]],LEN(StudentTable[[#This Row],[normalized email]])-StudentTable[[#This Row],[at post in email]]))))</f>
        <v>0</v>
      </c>
      <c r="AJ64" t="b">
        <f>AND(StudentTable[[#This Row],[exists]],StudentTable[[#This Row],[normalized email]]&lt;&gt;"",COUNTIF(StudentTable[normalized email],StudentTable[[#This Row],[normalized email]])&gt;1)</f>
        <v>0</v>
      </c>
      <c r="AK64" t="b">
        <f>AND(StudentTable[[#This Row],[exists]],ISNUMBER(FIND("mial.",StudentTable[[#This Row],[normalized email]],StudentTable[[#This Row],[at post in email]]+1)))</f>
        <v>0</v>
      </c>
      <c r="AL64" t="b">
        <f>AND(StudentTable[[#This Row],[exists]],ISNUMBER(FIND("mil.",StudentTable[[#This Row],[normalized email]],StudentTable[[#This Row],[at post in email]]+1)))</f>
        <v>0</v>
      </c>
      <c r="AM64" t="b">
        <f>AND(StudentTable[[#This Row],[exists]],ISNUMBER(FIND("mal.",StudentTable[[#This Row],[normalized email]],StudentTable[[#This Row],[at post in email]]+1)))</f>
        <v>0</v>
      </c>
    </row>
    <row r="65" spans="1:39" ht="15.75" x14ac:dyDescent="0.25">
      <c r="A65" s="18">
        <v>51</v>
      </c>
      <c r="B65" s="31"/>
      <c r="C65" s="31"/>
      <c r="D65" s="31"/>
      <c r="E65" s="31"/>
      <c r="F65" s="34" t="str">
        <f>StudentTable[[#This Row],[grade string]]</f>
        <v/>
      </c>
      <c r="G65" s="34"/>
      <c r="H6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5" s="45" t="str">
        <f>StudentTable[[#This Row],[normalized full name]]</f>
        <v/>
      </c>
      <c r="J6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5" t="b">
        <f>AND(StudentTable[[#This Row],[exists]],OR(StudentTable[[#This Row],[blank full name]]))</f>
        <v>0</v>
      </c>
      <c r="L65" t="b">
        <f>AND(StudentTable[[#This Row],[exists]],OR(StudentTable[[#This Row],[blank full name]]))</f>
        <v>0</v>
      </c>
      <c r="M65" t="b">
        <f>AND(StudentTable[[#This Row],[exists]],OR(ISBLANK(StudentTable[[#This Row],[Active Email Address
(for login name and communication)]]),StudentTable[[#This Row],[email has many at]:[email duplicated]]))</f>
        <v>0</v>
      </c>
      <c r="N65" t="b">
        <f>AND(StudentTable[[#This Row],[exists]],ISBLANK(StudentTable[[#This Row],[Class]]))</f>
        <v>0</v>
      </c>
      <c r="O65" t="b">
        <f>AND(StudentTable[[#This Row],[exists]],ISERROR(_xlfn.XMATCH(StudentTable[[#This Row],[Form
(P1-P6, S1-S6)]],{"P1","P2","P3","P4","P5","P6","S1","S2","S3","S4","S5","S6"})))</f>
        <v>0</v>
      </c>
      <c r="P65" t="b">
        <f>AND(StudentTable[[#This Row],[exists]],ISBLANK(StudentTable[[#This Row],[Submission Batch'#]]))</f>
        <v>0</v>
      </c>
      <c r="Q65" t="b">
        <f>AND(StudentTable[[#This Row],[exists]],StudentTable[[#This Row],[gname in fname tail]])</f>
        <v>0</v>
      </c>
      <c r="R65" t="b">
        <f>AND(StudentTable[[#This Row],[exists]],StudentTable[[#This Row],[fname in gname head]])</f>
        <v>0</v>
      </c>
      <c r="S65" t="b">
        <f>AND(StudentTable[[#This Row],[exists]],OR(StudentTable[[#This Row],[email has mial.]:[email has mal.]]))</f>
        <v>0</v>
      </c>
      <c r="T65" t="str">
        <f>IF(StudentTable[[#This Row],[exists]],UPPER(TRIM(CLEAN(StudentTable[[#This Row],[Family Name 
(As printed in the HKID)]]))),"")</f>
        <v/>
      </c>
      <c r="U65" t="str">
        <f>IF(StudentTable[[#This Row],[exists]],PROPER(TRIM(CLEAN(StudentTable[[#This Row],[Given Name 
(As printed in the HKID)]]))),"")</f>
        <v/>
      </c>
      <c r="V65" t="str">
        <f>IF(StudentTable[[#This Row],[exists]],TRIM(UPPER(StudentTable[[#This Row],[normalized family name]])&amp;" "&amp;PROPER(StudentTable[[#This Row],[normalized given name]])),"")</f>
        <v/>
      </c>
      <c r="W65" t="str">
        <f>IF(StudentTable[[#This Row],[exists]],LOWER(TRIM(CLEAN(StudentTable[[#This Row],[Active Email Address
(for login name and communication)]]))),"")</f>
        <v/>
      </c>
      <c r="X65" t="b">
        <f>StudentTable[[#This Row],[normalized full name]]=""</f>
        <v>1</v>
      </c>
      <c r="Y65" t="e">
        <f>SEARCH(" "&amp;StudentTable[[#This Row],[normalized given name]], StudentTable[[#This Row],[normalized family name]])</f>
        <v>#VALUE!</v>
      </c>
      <c r="Z65" t="e">
        <f>SEARCH(StudentTable[[#This Row],[normalized family name]]&amp;" ",StudentTable[[#This Row],[normalized given name]])</f>
        <v>#VALUE!</v>
      </c>
      <c r="AA6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5" t="b">
        <f>AND(StudentTable[[#This Row],[exists]],StudentTable[[#This Row],[normalized family name]]&lt;&gt;"",IF(ISERROR(StudentTable[[#This Row],[fname in gname]]),FALSE, StudentTable[[#This Row],[fname in gname]]=1))</f>
        <v>0</v>
      </c>
      <c r="AC65" t="e">
        <f>VALUE(LEFT(TRIM(CLEAN(StudentTable[[#This Row],[Class]])),1))</f>
        <v>#VALUE!</v>
      </c>
      <c r="AD65" t="e">
        <f>VALUE(RIGHT(TRIM(CLEAN(StudentTable[[#This Row],[Class]])),1))</f>
        <v>#VALUE!</v>
      </c>
      <c r="AE6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5" t="e">
        <f>FIND("@",StudentTable[[#This Row],[normalized email]])</f>
        <v>#VALUE!</v>
      </c>
      <c r="AG6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5" t="b">
        <f>AND(StudentTable[[#This Row],[exists]],ISNUMBER(FIND(" ",StudentTable[[#This Row],[normalized email]])))</f>
        <v>0</v>
      </c>
      <c r="AI65" t="b">
        <f>AND(StudentTable[[#This Row],[exists]],ISERROR(FIND(".",RIGHT(StudentTable[[#This Row],[normalized email]],LEN(StudentTable[[#This Row],[normalized email]])-StudentTable[[#This Row],[at post in email]]))))</f>
        <v>0</v>
      </c>
      <c r="AJ65" t="b">
        <f>AND(StudentTable[[#This Row],[exists]],StudentTable[[#This Row],[normalized email]]&lt;&gt;"",COUNTIF(StudentTable[normalized email],StudentTable[[#This Row],[normalized email]])&gt;1)</f>
        <v>0</v>
      </c>
      <c r="AK65" t="b">
        <f>AND(StudentTable[[#This Row],[exists]],ISNUMBER(FIND("mial.",StudentTable[[#This Row],[normalized email]],StudentTable[[#This Row],[at post in email]]+1)))</f>
        <v>0</v>
      </c>
      <c r="AL65" t="b">
        <f>AND(StudentTable[[#This Row],[exists]],ISNUMBER(FIND("mil.",StudentTable[[#This Row],[normalized email]],StudentTable[[#This Row],[at post in email]]+1)))</f>
        <v>0</v>
      </c>
      <c r="AM65" t="b">
        <f>AND(StudentTable[[#This Row],[exists]],ISNUMBER(FIND("mal.",StudentTable[[#This Row],[normalized email]],StudentTable[[#This Row],[at post in email]]+1)))</f>
        <v>0</v>
      </c>
    </row>
    <row r="66" spans="1:39" ht="15.75" x14ac:dyDescent="0.25">
      <c r="A66" s="18">
        <v>52</v>
      </c>
      <c r="B66" s="31"/>
      <c r="C66" s="31"/>
      <c r="D66" s="31"/>
      <c r="E66" s="31"/>
      <c r="F66" s="34" t="str">
        <f>StudentTable[[#This Row],[grade string]]</f>
        <v/>
      </c>
      <c r="G66" s="34"/>
      <c r="H6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6" s="45" t="str">
        <f>StudentTable[[#This Row],[normalized full name]]</f>
        <v/>
      </c>
      <c r="J6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6" t="b">
        <f>AND(StudentTable[[#This Row],[exists]],OR(StudentTable[[#This Row],[blank full name]]))</f>
        <v>0</v>
      </c>
      <c r="L66" t="b">
        <f>AND(StudentTable[[#This Row],[exists]],OR(StudentTable[[#This Row],[blank full name]]))</f>
        <v>0</v>
      </c>
      <c r="M66" t="b">
        <f>AND(StudentTable[[#This Row],[exists]],OR(ISBLANK(StudentTable[[#This Row],[Active Email Address
(for login name and communication)]]),StudentTable[[#This Row],[email has many at]:[email duplicated]]))</f>
        <v>0</v>
      </c>
      <c r="N66" t="b">
        <f>AND(StudentTable[[#This Row],[exists]],ISBLANK(StudentTable[[#This Row],[Class]]))</f>
        <v>0</v>
      </c>
      <c r="O66" t="b">
        <f>AND(StudentTable[[#This Row],[exists]],ISERROR(_xlfn.XMATCH(StudentTable[[#This Row],[Form
(P1-P6, S1-S6)]],{"P1","P2","P3","P4","P5","P6","S1","S2","S3","S4","S5","S6"})))</f>
        <v>0</v>
      </c>
      <c r="P66" t="b">
        <f>AND(StudentTable[[#This Row],[exists]],ISBLANK(StudentTable[[#This Row],[Submission Batch'#]]))</f>
        <v>0</v>
      </c>
      <c r="Q66" t="b">
        <f>AND(StudentTable[[#This Row],[exists]],StudentTable[[#This Row],[gname in fname tail]])</f>
        <v>0</v>
      </c>
      <c r="R66" t="b">
        <f>AND(StudentTable[[#This Row],[exists]],StudentTable[[#This Row],[fname in gname head]])</f>
        <v>0</v>
      </c>
      <c r="S66" t="b">
        <f>AND(StudentTable[[#This Row],[exists]],OR(StudentTable[[#This Row],[email has mial.]:[email has mal.]]))</f>
        <v>0</v>
      </c>
      <c r="T66" t="str">
        <f>IF(StudentTable[[#This Row],[exists]],UPPER(TRIM(CLEAN(StudentTable[[#This Row],[Family Name 
(As printed in the HKID)]]))),"")</f>
        <v/>
      </c>
      <c r="U66" t="str">
        <f>IF(StudentTable[[#This Row],[exists]],PROPER(TRIM(CLEAN(StudentTable[[#This Row],[Given Name 
(As printed in the HKID)]]))),"")</f>
        <v/>
      </c>
      <c r="V66" t="str">
        <f>IF(StudentTable[[#This Row],[exists]],TRIM(UPPER(StudentTable[[#This Row],[normalized family name]])&amp;" "&amp;PROPER(StudentTable[[#This Row],[normalized given name]])),"")</f>
        <v/>
      </c>
      <c r="W66" t="str">
        <f>IF(StudentTable[[#This Row],[exists]],LOWER(TRIM(CLEAN(StudentTable[[#This Row],[Active Email Address
(for login name and communication)]]))),"")</f>
        <v/>
      </c>
      <c r="X66" t="b">
        <f>StudentTable[[#This Row],[normalized full name]]=""</f>
        <v>1</v>
      </c>
      <c r="Y66" t="e">
        <f>SEARCH(" "&amp;StudentTable[[#This Row],[normalized given name]], StudentTable[[#This Row],[normalized family name]])</f>
        <v>#VALUE!</v>
      </c>
      <c r="Z66" t="e">
        <f>SEARCH(StudentTable[[#This Row],[normalized family name]]&amp;" ",StudentTable[[#This Row],[normalized given name]])</f>
        <v>#VALUE!</v>
      </c>
      <c r="AA6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6" t="b">
        <f>AND(StudentTable[[#This Row],[exists]],StudentTable[[#This Row],[normalized family name]]&lt;&gt;"",IF(ISERROR(StudentTable[[#This Row],[fname in gname]]),FALSE, StudentTable[[#This Row],[fname in gname]]=1))</f>
        <v>0</v>
      </c>
      <c r="AC66" t="e">
        <f>VALUE(LEFT(TRIM(CLEAN(StudentTable[[#This Row],[Class]])),1))</f>
        <v>#VALUE!</v>
      </c>
      <c r="AD66" t="e">
        <f>VALUE(RIGHT(TRIM(CLEAN(StudentTable[[#This Row],[Class]])),1))</f>
        <v>#VALUE!</v>
      </c>
      <c r="AE6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6" t="e">
        <f>FIND("@",StudentTable[[#This Row],[normalized email]])</f>
        <v>#VALUE!</v>
      </c>
      <c r="AG6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6" t="b">
        <f>AND(StudentTable[[#This Row],[exists]],ISNUMBER(FIND(" ",StudentTable[[#This Row],[normalized email]])))</f>
        <v>0</v>
      </c>
      <c r="AI66" t="b">
        <f>AND(StudentTable[[#This Row],[exists]],ISERROR(FIND(".",RIGHT(StudentTable[[#This Row],[normalized email]],LEN(StudentTable[[#This Row],[normalized email]])-StudentTable[[#This Row],[at post in email]]))))</f>
        <v>0</v>
      </c>
      <c r="AJ66" t="b">
        <f>AND(StudentTable[[#This Row],[exists]],StudentTable[[#This Row],[normalized email]]&lt;&gt;"",COUNTIF(StudentTable[normalized email],StudentTable[[#This Row],[normalized email]])&gt;1)</f>
        <v>0</v>
      </c>
      <c r="AK66" t="b">
        <f>AND(StudentTable[[#This Row],[exists]],ISNUMBER(FIND("mial.",StudentTable[[#This Row],[normalized email]],StudentTable[[#This Row],[at post in email]]+1)))</f>
        <v>0</v>
      </c>
      <c r="AL66" t="b">
        <f>AND(StudentTable[[#This Row],[exists]],ISNUMBER(FIND("mil.",StudentTable[[#This Row],[normalized email]],StudentTable[[#This Row],[at post in email]]+1)))</f>
        <v>0</v>
      </c>
      <c r="AM66" t="b">
        <f>AND(StudentTable[[#This Row],[exists]],ISNUMBER(FIND("mal.",StudentTable[[#This Row],[normalized email]],StudentTable[[#This Row],[at post in email]]+1)))</f>
        <v>0</v>
      </c>
    </row>
    <row r="67" spans="1:39" ht="15.75" x14ac:dyDescent="0.25">
      <c r="A67" s="18">
        <v>53</v>
      </c>
      <c r="B67" s="31"/>
      <c r="C67" s="31"/>
      <c r="D67" s="31"/>
      <c r="E67" s="31"/>
      <c r="F67" s="34" t="str">
        <f>StudentTable[[#This Row],[grade string]]</f>
        <v/>
      </c>
      <c r="G67" s="34"/>
      <c r="H6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7" s="45" t="str">
        <f>StudentTable[[#This Row],[normalized full name]]</f>
        <v/>
      </c>
      <c r="J6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7" t="b">
        <f>AND(StudentTable[[#This Row],[exists]],OR(StudentTable[[#This Row],[blank full name]]))</f>
        <v>0</v>
      </c>
      <c r="L67" t="b">
        <f>AND(StudentTable[[#This Row],[exists]],OR(StudentTable[[#This Row],[blank full name]]))</f>
        <v>0</v>
      </c>
      <c r="M67" t="b">
        <f>AND(StudentTable[[#This Row],[exists]],OR(ISBLANK(StudentTable[[#This Row],[Active Email Address
(for login name and communication)]]),StudentTable[[#This Row],[email has many at]:[email duplicated]]))</f>
        <v>0</v>
      </c>
      <c r="N67" t="b">
        <f>AND(StudentTable[[#This Row],[exists]],ISBLANK(StudentTable[[#This Row],[Class]]))</f>
        <v>0</v>
      </c>
      <c r="O67" t="b">
        <f>AND(StudentTable[[#This Row],[exists]],ISERROR(_xlfn.XMATCH(StudentTable[[#This Row],[Form
(P1-P6, S1-S6)]],{"P1","P2","P3","P4","P5","P6","S1","S2","S3","S4","S5","S6"})))</f>
        <v>0</v>
      </c>
      <c r="P67" t="b">
        <f>AND(StudentTable[[#This Row],[exists]],ISBLANK(StudentTable[[#This Row],[Submission Batch'#]]))</f>
        <v>0</v>
      </c>
      <c r="Q67" t="b">
        <f>AND(StudentTable[[#This Row],[exists]],StudentTable[[#This Row],[gname in fname tail]])</f>
        <v>0</v>
      </c>
      <c r="R67" t="b">
        <f>AND(StudentTable[[#This Row],[exists]],StudentTable[[#This Row],[fname in gname head]])</f>
        <v>0</v>
      </c>
      <c r="S67" t="b">
        <f>AND(StudentTable[[#This Row],[exists]],OR(StudentTable[[#This Row],[email has mial.]:[email has mal.]]))</f>
        <v>0</v>
      </c>
      <c r="T67" t="str">
        <f>IF(StudentTable[[#This Row],[exists]],UPPER(TRIM(CLEAN(StudentTable[[#This Row],[Family Name 
(As printed in the HKID)]]))),"")</f>
        <v/>
      </c>
      <c r="U67" t="str">
        <f>IF(StudentTable[[#This Row],[exists]],PROPER(TRIM(CLEAN(StudentTable[[#This Row],[Given Name 
(As printed in the HKID)]]))),"")</f>
        <v/>
      </c>
      <c r="V67" t="str">
        <f>IF(StudentTable[[#This Row],[exists]],TRIM(UPPER(StudentTable[[#This Row],[normalized family name]])&amp;" "&amp;PROPER(StudentTable[[#This Row],[normalized given name]])),"")</f>
        <v/>
      </c>
      <c r="W67" t="str">
        <f>IF(StudentTable[[#This Row],[exists]],LOWER(TRIM(CLEAN(StudentTable[[#This Row],[Active Email Address
(for login name and communication)]]))),"")</f>
        <v/>
      </c>
      <c r="X67" t="b">
        <f>StudentTable[[#This Row],[normalized full name]]=""</f>
        <v>1</v>
      </c>
      <c r="Y67" t="e">
        <f>SEARCH(" "&amp;StudentTable[[#This Row],[normalized given name]], StudentTable[[#This Row],[normalized family name]])</f>
        <v>#VALUE!</v>
      </c>
      <c r="Z67" t="e">
        <f>SEARCH(StudentTable[[#This Row],[normalized family name]]&amp;" ",StudentTable[[#This Row],[normalized given name]])</f>
        <v>#VALUE!</v>
      </c>
      <c r="AA6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7" t="b">
        <f>AND(StudentTable[[#This Row],[exists]],StudentTable[[#This Row],[normalized family name]]&lt;&gt;"",IF(ISERROR(StudentTable[[#This Row],[fname in gname]]),FALSE, StudentTable[[#This Row],[fname in gname]]=1))</f>
        <v>0</v>
      </c>
      <c r="AC67" t="e">
        <f>VALUE(LEFT(TRIM(CLEAN(StudentTable[[#This Row],[Class]])),1))</f>
        <v>#VALUE!</v>
      </c>
      <c r="AD67" t="e">
        <f>VALUE(RIGHT(TRIM(CLEAN(StudentTable[[#This Row],[Class]])),1))</f>
        <v>#VALUE!</v>
      </c>
      <c r="AE6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7" t="e">
        <f>FIND("@",StudentTable[[#This Row],[normalized email]])</f>
        <v>#VALUE!</v>
      </c>
      <c r="AG6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7" t="b">
        <f>AND(StudentTable[[#This Row],[exists]],ISNUMBER(FIND(" ",StudentTable[[#This Row],[normalized email]])))</f>
        <v>0</v>
      </c>
      <c r="AI67" t="b">
        <f>AND(StudentTable[[#This Row],[exists]],ISERROR(FIND(".",RIGHT(StudentTable[[#This Row],[normalized email]],LEN(StudentTable[[#This Row],[normalized email]])-StudentTable[[#This Row],[at post in email]]))))</f>
        <v>0</v>
      </c>
      <c r="AJ67" t="b">
        <f>AND(StudentTable[[#This Row],[exists]],StudentTable[[#This Row],[normalized email]]&lt;&gt;"",COUNTIF(StudentTable[normalized email],StudentTable[[#This Row],[normalized email]])&gt;1)</f>
        <v>0</v>
      </c>
      <c r="AK67" t="b">
        <f>AND(StudentTable[[#This Row],[exists]],ISNUMBER(FIND("mial.",StudentTable[[#This Row],[normalized email]],StudentTable[[#This Row],[at post in email]]+1)))</f>
        <v>0</v>
      </c>
      <c r="AL67" t="b">
        <f>AND(StudentTable[[#This Row],[exists]],ISNUMBER(FIND("mil.",StudentTable[[#This Row],[normalized email]],StudentTable[[#This Row],[at post in email]]+1)))</f>
        <v>0</v>
      </c>
      <c r="AM67" t="b">
        <f>AND(StudentTable[[#This Row],[exists]],ISNUMBER(FIND("mal.",StudentTable[[#This Row],[normalized email]],StudentTable[[#This Row],[at post in email]]+1)))</f>
        <v>0</v>
      </c>
    </row>
    <row r="68" spans="1:39" ht="15.75" x14ac:dyDescent="0.25">
      <c r="A68" s="18">
        <v>54</v>
      </c>
      <c r="B68" s="31"/>
      <c r="C68" s="31"/>
      <c r="D68" s="31"/>
      <c r="E68" s="31"/>
      <c r="F68" s="34" t="str">
        <f>StudentTable[[#This Row],[grade string]]</f>
        <v/>
      </c>
      <c r="G68" s="34"/>
      <c r="H6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8" s="45" t="str">
        <f>StudentTable[[#This Row],[normalized full name]]</f>
        <v/>
      </c>
      <c r="J6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8" t="b">
        <f>AND(StudentTable[[#This Row],[exists]],OR(StudentTable[[#This Row],[blank full name]]))</f>
        <v>0</v>
      </c>
      <c r="L68" t="b">
        <f>AND(StudentTable[[#This Row],[exists]],OR(StudentTable[[#This Row],[blank full name]]))</f>
        <v>0</v>
      </c>
      <c r="M68" t="b">
        <f>AND(StudentTable[[#This Row],[exists]],OR(ISBLANK(StudentTable[[#This Row],[Active Email Address
(for login name and communication)]]),StudentTable[[#This Row],[email has many at]:[email duplicated]]))</f>
        <v>0</v>
      </c>
      <c r="N68" t="b">
        <f>AND(StudentTable[[#This Row],[exists]],ISBLANK(StudentTable[[#This Row],[Class]]))</f>
        <v>0</v>
      </c>
      <c r="O68" t="b">
        <f>AND(StudentTable[[#This Row],[exists]],ISERROR(_xlfn.XMATCH(StudentTable[[#This Row],[Form
(P1-P6, S1-S6)]],{"P1","P2","P3","P4","P5","P6","S1","S2","S3","S4","S5","S6"})))</f>
        <v>0</v>
      </c>
      <c r="P68" t="b">
        <f>AND(StudentTable[[#This Row],[exists]],ISBLANK(StudentTable[[#This Row],[Submission Batch'#]]))</f>
        <v>0</v>
      </c>
      <c r="Q68" t="b">
        <f>AND(StudentTable[[#This Row],[exists]],StudentTable[[#This Row],[gname in fname tail]])</f>
        <v>0</v>
      </c>
      <c r="R68" t="b">
        <f>AND(StudentTable[[#This Row],[exists]],StudentTable[[#This Row],[fname in gname head]])</f>
        <v>0</v>
      </c>
      <c r="S68" t="b">
        <f>AND(StudentTable[[#This Row],[exists]],OR(StudentTable[[#This Row],[email has mial.]:[email has mal.]]))</f>
        <v>0</v>
      </c>
      <c r="T68" t="str">
        <f>IF(StudentTable[[#This Row],[exists]],UPPER(TRIM(CLEAN(StudentTable[[#This Row],[Family Name 
(As printed in the HKID)]]))),"")</f>
        <v/>
      </c>
      <c r="U68" t="str">
        <f>IF(StudentTable[[#This Row],[exists]],PROPER(TRIM(CLEAN(StudentTable[[#This Row],[Given Name 
(As printed in the HKID)]]))),"")</f>
        <v/>
      </c>
      <c r="V68" t="str">
        <f>IF(StudentTable[[#This Row],[exists]],TRIM(UPPER(StudentTable[[#This Row],[normalized family name]])&amp;" "&amp;PROPER(StudentTable[[#This Row],[normalized given name]])),"")</f>
        <v/>
      </c>
      <c r="W68" t="str">
        <f>IF(StudentTable[[#This Row],[exists]],LOWER(TRIM(CLEAN(StudentTable[[#This Row],[Active Email Address
(for login name and communication)]]))),"")</f>
        <v/>
      </c>
      <c r="X68" t="b">
        <f>StudentTable[[#This Row],[normalized full name]]=""</f>
        <v>1</v>
      </c>
      <c r="Y68" t="e">
        <f>SEARCH(" "&amp;StudentTable[[#This Row],[normalized given name]], StudentTable[[#This Row],[normalized family name]])</f>
        <v>#VALUE!</v>
      </c>
      <c r="Z68" t="e">
        <f>SEARCH(StudentTable[[#This Row],[normalized family name]]&amp;" ",StudentTable[[#This Row],[normalized given name]])</f>
        <v>#VALUE!</v>
      </c>
      <c r="AA6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8" t="b">
        <f>AND(StudentTable[[#This Row],[exists]],StudentTable[[#This Row],[normalized family name]]&lt;&gt;"",IF(ISERROR(StudentTable[[#This Row],[fname in gname]]),FALSE, StudentTable[[#This Row],[fname in gname]]=1))</f>
        <v>0</v>
      </c>
      <c r="AC68" t="e">
        <f>VALUE(LEFT(TRIM(CLEAN(StudentTable[[#This Row],[Class]])),1))</f>
        <v>#VALUE!</v>
      </c>
      <c r="AD68" t="e">
        <f>VALUE(RIGHT(TRIM(CLEAN(StudentTable[[#This Row],[Class]])),1))</f>
        <v>#VALUE!</v>
      </c>
      <c r="AE6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8" t="e">
        <f>FIND("@",StudentTable[[#This Row],[normalized email]])</f>
        <v>#VALUE!</v>
      </c>
      <c r="AG6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8" t="b">
        <f>AND(StudentTable[[#This Row],[exists]],ISNUMBER(FIND(" ",StudentTable[[#This Row],[normalized email]])))</f>
        <v>0</v>
      </c>
      <c r="AI68" t="b">
        <f>AND(StudentTable[[#This Row],[exists]],ISERROR(FIND(".",RIGHT(StudentTable[[#This Row],[normalized email]],LEN(StudentTable[[#This Row],[normalized email]])-StudentTable[[#This Row],[at post in email]]))))</f>
        <v>0</v>
      </c>
      <c r="AJ68" t="b">
        <f>AND(StudentTable[[#This Row],[exists]],StudentTable[[#This Row],[normalized email]]&lt;&gt;"",COUNTIF(StudentTable[normalized email],StudentTable[[#This Row],[normalized email]])&gt;1)</f>
        <v>0</v>
      </c>
      <c r="AK68" t="b">
        <f>AND(StudentTable[[#This Row],[exists]],ISNUMBER(FIND("mial.",StudentTable[[#This Row],[normalized email]],StudentTable[[#This Row],[at post in email]]+1)))</f>
        <v>0</v>
      </c>
      <c r="AL68" t="b">
        <f>AND(StudentTable[[#This Row],[exists]],ISNUMBER(FIND("mil.",StudentTable[[#This Row],[normalized email]],StudentTable[[#This Row],[at post in email]]+1)))</f>
        <v>0</v>
      </c>
      <c r="AM68" t="b">
        <f>AND(StudentTable[[#This Row],[exists]],ISNUMBER(FIND("mal.",StudentTable[[#This Row],[normalized email]],StudentTable[[#This Row],[at post in email]]+1)))</f>
        <v>0</v>
      </c>
    </row>
    <row r="69" spans="1:39" ht="15.75" x14ac:dyDescent="0.25">
      <c r="A69" s="18">
        <v>55</v>
      </c>
      <c r="B69" s="31"/>
      <c r="C69" s="31"/>
      <c r="D69" s="31"/>
      <c r="E69" s="31"/>
      <c r="F69" s="34" t="str">
        <f>StudentTable[[#This Row],[grade string]]</f>
        <v/>
      </c>
      <c r="G69" s="34"/>
      <c r="H6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69" s="45" t="str">
        <f>StudentTable[[#This Row],[normalized full name]]</f>
        <v/>
      </c>
      <c r="J6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69" t="b">
        <f>AND(StudentTable[[#This Row],[exists]],OR(StudentTable[[#This Row],[blank full name]]))</f>
        <v>0</v>
      </c>
      <c r="L69" t="b">
        <f>AND(StudentTable[[#This Row],[exists]],OR(StudentTable[[#This Row],[blank full name]]))</f>
        <v>0</v>
      </c>
      <c r="M69" t="b">
        <f>AND(StudentTable[[#This Row],[exists]],OR(ISBLANK(StudentTable[[#This Row],[Active Email Address
(for login name and communication)]]),StudentTable[[#This Row],[email has many at]:[email duplicated]]))</f>
        <v>0</v>
      </c>
      <c r="N69" t="b">
        <f>AND(StudentTable[[#This Row],[exists]],ISBLANK(StudentTable[[#This Row],[Class]]))</f>
        <v>0</v>
      </c>
      <c r="O69" t="b">
        <f>AND(StudentTable[[#This Row],[exists]],ISERROR(_xlfn.XMATCH(StudentTable[[#This Row],[Form
(P1-P6, S1-S6)]],{"P1","P2","P3","P4","P5","P6","S1","S2","S3","S4","S5","S6"})))</f>
        <v>0</v>
      </c>
      <c r="P69" t="b">
        <f>AND(StudentTable[[#This Row],[exists]],ISBLANK(StudentTable[[#This Row],[Submission Batch'#]]))</f>
        <v>0</v>
      </c>
      <c r="Q69" t="b">
        <f>AND(StudentTable[[#This Row],[exists]],StudentTable[[#This Row],[gname in fname tail]])</f>
        <v>0</v>
      </c>
      <c r="R69" t="b">
        <f>AND(StudentTable[[#This Row],[exists]],StudentTable[[#This Row],[fname in gname head]])</f>
        <v>0</v>
      </c>
      <c r="S69" t="b">
        <f>AND(StudentTable[[#This Row],[exists]],OR(StudentTable[[#This Row],[email has mial.]:[email has mal.]]))</f>
        <v>0</v>
      </c>
      <c r="T69" t="str">
        <f>IF(StudentTable[[#This Row],[exists]],UPPER(TRIM(CLEAN(StudentTable[[#This Row],[Family Name 
(As printed in the HKID)]]))),"")</f>
        <v/>
      </c>
      <c r="U69" t="str">
        <f>IF(StudentTable[[#This Row],[exists]],PROPER(TRIM(CLEAN(StudentTable[[#This Row],[Given Name 
(As printed in the HKID)]]))),"")</f>
        <v/>
      </c>
      <c r="V69" t="str">
        <f>IF(StudentTable[[#This Row],[exists]],TRIM(UPPER(StudentTable[[#This Row],[normalized family name]])&amp;" "&amp;PROPER(StudentTable[[#This Row],[normalized given name]])),"")</f>
        <v/>
      </c>
      <c r="W69" t="str">
        <f>IF(StudentTable[[#This Row],[exists]],LOWER(TRIM(CLEAN(StudentTable[[#This Row],[Active Email Address
(for login name and communication)]]))),"")</f>
        <v/>
      </c>
      <c r="X69" t="b">
        <f>StudentTable[[#This Row],[normalized full name]]=""</f>
        <v>1</v>
      </c>
      <c r="Y69" t="e">
        <f>SEARCH(" "&amp;StudentTable[[#This Row],[normalized given name]], StudentTable[[#This Row],[normalized family name]])</f>
        <v>#VALUE!</v>
      </c>
      <c r="Z69" t="e">
        <f>SEARCH(StudentTable[[#This Row],[normalized family name]]&amp;" ",StudentTable[[#This Row],[normalized given name]])</f>
        <v>#VALUE!</v>
      </c>
      <c r="AA6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69" t="b">
        <f>AND(StudentTable[[#This Row],[exists]],StudentTable[[#This Row],[normalized family name]]&lt;&gt;"",IF(ISERROR(StudentTable[[#This Row],[fname in gname]]),FALSE, StudentTable[[#This Row],[fname in gname]]=1))</f>
        <v>0</v>
      </c>
      <c r="AC69" t="e">
        <f>VALUE(LEFT(TRIM(CLEAN(StudentTable[[#This Row],[Class]])),1))</f>
        <v>#VALUE!</v>
      </c>
      <c r="AD69" t="e">
        <f>VALUE(RIGHT(TRIM(CLEAN(StudentTable[[#This Row],[Class]])),1))</f>
        <v>#VALUE!</v>
      </c>
      <c r="AE6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69" t="e">
        <f>FIND("@",StudentTable[[#This Row],[normalized email]])</f>
        <v>#VALUE!</v>
      </c>
      <c r="AG6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69" t="b">
        <f>AND(StudentTable[[#This Row],[exists]],ISNUMBER(FIND(" ",StudentTable[[#This Row],[normalized email]])))</f>
        <v>0</v>
      </c>
      <c r="AI69" t="b">
        <f>AND(StudentTable[[#This Row],[exists]],ISERROR(FIND(".",RIGHT(StudentTable[[#This Row],[normalized email]],LEN(StudentTable[[#This Row],[normalized email]])-StudentTable[[#This Row],[at post in email]]))))</f>
        <v>0</v>
      </c>
      <c r="AJ69" t="b">
        <f>AND(StudentTable[[#This Row],[exists]],StudentTable[[#This Row],[normalized email]]&lt;&gt;"",COUNTIF(StudentTable[normalized email],StudentTable[[#This Row],[normalized email]])&gt;1)</f>
        <v>0</v>
      </c>
      <c r="AK69" t="b">
        <f>AND(StudentTable[[#This Row],[exists]],ISNUMBER(FIND("mial.",StudentTable[[#This Row],[normalized email]],StudentTable[[#This Row],[at post in email]]+1)))</f>
        <v>0</v>
      </c>
      <c r="AL69" t="b">
        <f>AND(StudentTable[[#This Row],[exists]],ISNUMBER(FIND("mil.",StudentTable[[#This Row],[normalized email]],StudentTable[[#This Row],[at post in email]]+1)))</f>
        <v>0</v>
      </c>
      <c r="AM69" t="b">
        <f>AND(StudentTable[[#This Row],[exists]],ISNUMBER(FIND("mal.",StudentTable[[#This Row],[normalized email]],StudentTable[[#This Row],[at post in email]]+1)))</f>
        <v>0</v>
      </c>
    </row>
    <row r="70" spans="1:39" ht="15.75" x14ac:dyDescent="0.25">
      <c r="A70" s="18">
        <v>56</v>
      </c>
      <c r="B70" s="31"/>
      <c r="C70" s="31"/>
      <c r="D70" s="31"/>
      <c r="E70" s="31"/>
      <c r="F70" s="34" t="str">
        <f>StudentTable[[#This Row],[grade string]]</f>
        <v/>
      </c>
      <c r="G70" s="34"/>
      <c r="H7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0" s="45" t="str">
        <f>StudentTable[[#This Row],[normalized full name]]</f>
        <v/>
      </c>
      <c r="J7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0" t="b">
        <f>AND(StudentTable[[#This Row],[exists]],OR(StudentTable[[#This Row],[blank full name]]))</f>
        <v>0</v>
      </c>
      <c r="L70" t="b">
        <f>AND(StudentTable[[#This Row],[exists]],OR(StudentTable[[#This Row],[blank full name]]))</f>
        <v>0</v>
      </c>
      <c r="M70" t="b">
        <f>AND(StudentTable[[#This Row],[exists]],OR(ISBLANK(StudentTable[[#This Row],[Active Email Address
(for login name and communication)]]),StudentTable[[#This Row],[email has many at]:[email duplicated]]))</f>
        <v>0</v>
      </c>
      <c r="N70" t="b">
        <f>AND(StudentTable[[#This Row],[exists]],ISBLANK(StudentTable[[#This Row],[Class]]))</f>
        <v>0</v>
      </c>
      <c r="O70" t="b">
        <f>AND(StudentTable[[#This Row],[exists]],ISERROR(_xlfn.XMATCH(StudentTable[[#This Row],[Form
(P1-P6, S1-S6)]],{"P1","P2","P3","P4","P5","P6","S1","S2","S3","S4","S5","S6"})))</f>
        <v>0</v>
      </c>
      <c r="P70" t="b">
        <f>AND(StudentTable[[#This Row],[exists]],ISBLANK(StudentTable[[#This Row],[Submission Batch'#]]))</f>
        <v>0</v>
      </c>
      <c r="Q70" t="b">
        <f>AND(StudentTable[[#This Row],[exists]],StudentTable[[#This Row],[gname in fname tail]])</f>
        <v>0</v>
      </c>
      <c r="R70" t="b">
        <f>AND(StudentTable[[#This Row],[exists]],StudentTable[[#This Row],[fname in gname head]])</f>
        <v>0</v>
      </c>
      <c r="S70" t="b">
        <f>AND(StudentTable[[#This Row],[exists]],OR(StudentTable[[#This Row],[email has mial.]:[email has mal.]]))</f>
        <v>0</v>
      </c>
      <c r="T70" t="str">
        <f>IF(StudentTable[[#This Row],[exists]],UPPER(TRIM(CLEAN(StudentTable[[#This Row],[Family Name 
(As printed in the HKID)]]))),"")</f>
        <v/>
      </c>
      <c r="U70" t="str">
        <f>IF(StudentTable[[#This Row],[exists]],PROPER(TRIM(CLEAN(StudentTable[[#This Row],[Given Name 
(As printed in the HKID)]]))),"")</f>
        <v/>
      </c>
      <c r="V70" t="str">
        <f>IF(StudentTable[[#This Row],[exists]],TRIM(UPPER(StudentTable[[#This Row],[normalized family name]])&amp;" "&amp;PROPER(StudentTable[[#This Row],[normalized given name]])),"")</f>
        <v/>
      </c>
      <c r="W70" t="str">
        <f>IF(StudentTable[[#This Row],[exists]],LOWER(TRIM(CLEAN(StudentTable[[#This Row],[Active Email Address
(for login name and communication)]]))),"")</f>
        <v/>
      </c>
      <c r="X70" t="b">
        <f>StudentTable[[#This Row],[normalized full name]]=""</f>
        <v>1</v>
      </c>
      <c r="Y70" t="e">
        <f>SEARCH(" "&amp;StudentTable[[#This Row],[normalized given name]], StudentTable[[#This Row],[normalized family name]])</f>
        <v>#VALUE!</v>
      </c>
      <c r="Z70" t="e">
        <f>SEARCH(StudentTable[[#This Row],[normalized family name]]&amp;" ",StudentTable[[#This Row],[normalized given name]])</f>
        <v>#VALUE!</v>
      </c>
      <c r="AA7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0" t="b">
        <f>AND(StudentTable[[#This Row],[exists]],StudentTable[[#This Row],[normalized family name]]&lt;&gt;"",IF(ISERROR(StudentTable[[#This Row],[fname in gname]]),FALSE, StudentTable[[#This Row],[fname in gname]]=1))</f>
        <v>0</v>
      </c>
      <c r="AC70" t="e">
        <f>VALUE(LEFT(TRIM(CLEAN(StudentTable[[#This Row],[Class]])),1))</f>
        <v>#VALUE!</v>
      </c>
      <c r="AD70" t="e">
        <f>VALUE(RIGHT(TRIM(CLEAN(StudentTable[[#This Row],[Class]])),1))</f>
        <v>#VALUE!</v>
      </c>
      <c r="AE7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0" t="e">
        <f>FIND("@",StudentTable[[#This Row],[normalized email]])</f>
        <v>#VALUE!</v>
      </c>
      <c r="AG7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0" t="b">
        <f>AND(StudentTable[[#This Row],[exists]],ISNUMBER(FIND(" ",StudentTable[[#This Row],[normalized email]])))</f>
        <v>0</v>
      </c>
      <c r="AI70" t="b">
        <f>AND(StudentTable[[#This Row],[exists]],ISERROR(FIND(".",RIGHT(StudentTable[[#This Row],[normalized email]],LEN(StudentTable[[#This Row],[normalized email]])-StudentTable[[#This Row],[at post in email]]))))</f>
        <v>0</v>
      </c>
      <c r="AJ70" t="b">
        <f>AND(StudentTable[[#This Row],[exists]],StudentTable[[#This Row],[normalized email]]&lt;&gt;"",COUNTIF(StudentTable[normalized email],StudentTable[[#This Row],[normalized email]])&gt;1)</f>
        <v>0</v>
      </c>
      <c r="AK70" t="b">
        <f>AND(StudentTable[[#This Row],[exists]],ISNUMBER(FIND("mial.",StudentTable[[#This Row],[normalized email]],StudentTable[[#This Row],[at post in email]]+1)))</f>
        <v>0</v>
      </c>
      <c r="AL70" t="b">
        <f>AND(StudentTable[[#This Row],[exists]],ISNUMBER(FIND("mil.",StudentTable[[#This Row],[normalized email]],StudentTable[[#This Row],[at post in email]]+1)))</f>
        <v>0</v>
      </c>
      <c r="AM70" t="b">
        <f>AND(StudentTable[[#This Row],[exists]],ISNUMBER(FIND("mal.",StudentTable[[#This Row],[normalized email]],StudentTable[[#This Row],[at post in email]]+1)))</f>
        <v>0</v>
      </c>
    </row>
    <row r="71" spans="1:39" ht="15.75" x14ac:dyDescent="0.25">
      <c r="A71" s="18">
        <v>57</v>
      </c>
      <c r="B71" s="31"/>
      <c r="C71" s="31"/>
      <c r="D71" s="31"/>
      <c r="E71" s="31"/>
      <c r="F71" s="34" t="str">
        <f>StudentTable[[#This Row],[grade string]]</f>
        <v/>
      </c>
      <c r="G71" s="34"/>
      <c r="H7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1" s="45" t="str">
        <f>StudentTable[[#This Row],[normalized full name]]</f>
        <v/>
      </c>
      <c r="J7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1" t="b">
        <f>AND(StudentTable[[#This Row],[exists]],OR(StudentTable[[#This Row],[blank full name]]))</f>
        <v>0</v>
      </c>
      <c r="L71" t="b">
        <f>AND(StudentTable[[#This Row],[exists]],OR(StudentTable[[#This Row],[blank full name]]))</f>
        <v>0</v>
      </c>
      <c r="M71" t="b">
        <f>AND(StudentTable[[#This Row],[exists]],OR(ISBLANK(StudentTable[[#This Row],[Active Email Address
(for login name and communication)]]),StudentTable[[#This Row],[email has many at]:[email duplicated]]))</f>
        <v>0</v>
      </c>
      <c r="N71" t="b">
        <f>AND(StudentTable[[#This Row],[exists]],ISBLANK(StudentTable[[#This Row],[Class]]))</f>
        <v>0</v>
      </c>
      <c r="O71" t="b">
        <f>AND(StudentTable[[#This Row],[exists]],ISERROR(_xlfn.XMATCH(StudentTable[[#This Row],[Form
(P1-P6, S1-S6)]],{"P1","P2","P3","P4","P5","P6","S1","S2","S3","S4","S5","S6"})))</f>
        <v>0</v>
      </c>
      <c r="P71" t="b">
        <f>AND(StudentTable[[#This Row],[exists]],ISBLANK(StudentTable[[#This Row],[Submission Batch'#]]))</f>
        <v>0</v>
      </c>
      <c r="Q71" t="b">
        <f>AND(StudentTable[[#This Row],[exists]],StudentTable[[#This Row],[gname in fname tail]])</f>
        <v>0</v>
      </c>
      <c r="R71" t="b">
        <f>AND(StudentTable[[#This Row],[exists]],StudentTable[[#This Row],[fname in gname head]])</f>
        <v>0</v>
      </c>
      <c r="S71" t="b">
        <f>AND(StudentTable[[#This Row],[exists]],OR(StudentTable[[#This Row],[email has mial.]:[email has mal.]]))</f>
        <v>0</v>
      </c>
      <c r="T71" t="str">
        <f>IF(StudentTable[[#This Row],[exists]],UPPER(TRIM(CLEAN(StudentTable[[#This Row],[Family Name 
(As printed in the HKID)]]))),"")</f>
        <v/>
      </c>
      <c r="U71" t="str">
        <f>IF(StudentTable[[#This Row],[exists]],PROPER(TRIM(CLEAN(StudentTable[[#This Row],[Given Name 
(As printed in the HKID)]]))),"")</f>
        <v/>
      </c>
      <c r="V71" t="str">
        <f>IF(StudentTable[[#This Row],[exists]],TRIM(UPPER(StudentTable[[#This Row],[normalized family name]])&amp;" "&amp;PROPER(StudentTable[[#This Row],[normalized given name]])),"")</f>
        <v/>
      </c>
      <c r="W71" t="str">
        <f>IF(StudentTable[[#This Row],[exists]],LOWER(TRIM(CLEAN(StudentTable[[#This Row],[Active Email Address
(for login name and communication)]]))),"")</f>
        <v/>
      </c>
      <c r="X71" t="b">
        <f>StudentTable[[#This Row],[normalized full name]]=""</f>
        <v>1</v>
      </c>
      <c r="Y71" t="e">
        <f>SEARCH(" "&amp;StudentTable[[#This Row],[normalized given name]], StudentTable[[#This Row],[normalized family name]])</f>
        <v>#VALUE!</v>
      </c>
      <c r="Z71" t="e">
        <f>SEARCH(StudentTable[[#This Row],[normalized family name]]&amp;" ",StudentTable[[#This Row],[normalized given name]])</f>
        <v>#VALUE!</v>
      </c>
      <c r="AA7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1" t="b">
        <f>AND(StudentTable[[#This Row],[exists]],StudentTable[[#This Row],[normalized family name]]&lt;&gt;"",IF(ISERROR(StudentTable[[#This Row],[fname in gname]]),FALSE, StudentTable[[#This Row],[fname in gname]]=1))</f>
        <v>0</v>
      </c>
      <c r="AC71" t="e">
        <f>VALUE(LEFT(TRIM(CLEAN(StudentTable[[#This Row],[Class]])),1))</f>
        <v>#VALUE!</v>
      </c>
      <c r="AD71" t="e">
        <f>VALUE(RIGHT(TRIM(CLEAN(StudentTable[[#This Row],[Class]])),1))</f>
        <v>#VALUE!</v>
      </c>
      <c r="AE7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1" t="e">
        <f>FIND("@",StudentTable[[#This Row],[normalized email]])</f>
        <v>#VALUE!</v>
      </c>
      <c r="AG7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1" t="b">
        <f>AND(StudentTable[[#This Row],[exists]],ISNUMBER(FIND(" ",StudentTable[[#This Row],[normalized email]])))</f>
        <v>0</v>
      </c>
      <c r="AI71" t="b">
        <f>AND(StudentTable[[#This Row],[exists]],ISERROR(FIND(".",RIGHT(StudentTable[[#This Row],[normalized email]],LEN(StudentTable[[#This Row],[normalized email]])-StudentTable[[#This Row],[at post in email]]))))</f>
        <v>0</v>
      </c>
      <c r="AJ71" t="b">
        <f>AND(StudentTable[[#This Row],[exists]],StudentTable[[#This Row],[normalized email]]&lt;&gt;"",COUNTIF(StudentTable[normalized email],StudentTable[[#This Row],[normalized email]])&gt;1)</f>
        <v>0</v>
      </c>
      <c r="AK71" t="b">
        <f>AND(StudentTable[[#This Row],[exists]],ISNUMBER(FIND("mial.",StudentTable[[#This Row],[normalized email]],StudentTable[[#This Row],[at post in email]]+1)))</f>
        <v>0</v>
      </c>
      <c r="AL71" t="b">
        <f>AND(StudentTable[[#This Row],[exists]],ISNUMBER(FIND("mil.",StudentTable[[#This Row],[normalized email]],StudentTable[[#This Row],[at post in email]]+1)))</f>
        <v>0</v>
      </c>
      <c r="AM71" t="b">
        <f>AND(StudentTable[[#This Row],[exists]],ISNUMBER(FIND("mal.",StudentTable[[#This Row],[normalized email]],StudentTable[[#This Row],[at post in email]]+1)))</f>
        <v>0</v>
      </c>
    </row>
    <row r="72" spans="1:39" ht="15.75" x14ac:dyDescent="0.25">
      <c r="A72" s="18">
        <v>58</v>
      </c>
      <c r="B72" s="31"/>
      <c r="C72" s="31"/>
      <c r="D72" s="31"/>
      <c r="E72" s="31"/>
      <c r="F72" s="34" t="str">
        <f>StudentTable[[#This Row],[grade string]]</f>
        <v/>
      </c>
      <c r="G72" s="34"/>
      <c r="H7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2" s="45" t="str">
        <f>StudentTable[[#This Row],[normalized full name]]</f>
        <v/>
      </c>
      <c r="J7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2" t="b">
        <f>AND(StudentTable[[#This Row],[exists]],OR(StudentTable[[#This Row],[blank full name]]))</f>
        <v>0</v>
      </c>
      <c r="L72" t="b">
        <f>AND(StudentTable[[#This Row],[exists]],OR(StudentTable[[#This Row],[blank full name]]))</f>
        <v>0</v>
      </c>
      <c r="M72" t="b">
        <f>AND(StudentTable[[#This Row],[exists]],OR(ISBLANK(StudentTable[[#This Row],[Active Email Address
(for login name and communication)]]),StudentTable[[#This Row],[email has many at]:[email duplicated]]))</f>
        <v>0</v>
      </c>
      <c r="N72" t="b">
        <f>AND(StudentTable[[#This Row],[exists]],ISBLANK(StudentTable[[#This Row],[Class]]))</f>
        <v>0</v>
      </c>
      <c r="O72" t="b">
        <f>AND(StudentTable[[#This Row],[exists]],ISERROR(_xlfn.XMATCH(StudentTable[[#This Row],[Form
(P1-P6, S1-S6)]],{"P1","P2","P3","P4","P5","P6","S1","S2","S3","S4","S5","S6"})))</f>
        <v>0</v>
      </c>
      <c r="P72" t="b">
        <f>AND(StudentTable[[#This Row],[exists]],ISBLANK(StudentTable[[#This Row],[Submission Batch'#]]))</f>
        <v>0</v>
      </c>
      <c r="Q72" t="b">
        <f>AND(StudentTable[[#This Row],[exists]],StudentTable[[#This Row],[gname in fname tail]])</f>
        <v>0</v>
      </c>
      <c r="R72" t="b">
        <f>AND(StudentTable[[#This Row],[exists]],StudentTable[[#This Row],[fname in gname head]])</f>
        <v>0</v>
      </c>
      <c r="S72" t="b">
        <f>AND(StudentTable[[#This Row],[exists]],OR(StudentTable[[#This Row],[email has mial.]:[email has mal.]]))</f>
        <v>0</v>
      </c>
      <c r="T72" t="str">
        <f>IF(StudentTable[[#This Row],[exists]],UPPER(TRIM(CLEAN(StudentTable[[#This Row],[Family Name 
(As printed in the HKID)]]))),"")</f>
        <v/>
      </c>
      <c r="U72" t="str">
        <f>IF(StudentTable[[#This Row],[exists]],PROPER(TRIM(CLEAN(StudentTable[[#This Row],[Given Name 
(As printed in the HKID)]]))),"")</f>
        <v/>
      </c>
      <c r="V72" t="str">
        <f>IF(StudentTable[[#This Row],[exists]],TRIM(UPPER(StudentTable[[#This Row],[normalized family name]])&amp;" "&amp;PROPER(StudentTable[[#This Row],[normalized given name]])),"")</f>
        <v/>
      </c>
      <c r="W72" t="str">
        <f>IF(StudentTable[[#This Row],[exists]],LOWER(TRIM(CLEAN(StudentTable[[#This Row],[Active Email Address
(for login name and communication)]]))),"")</f>
        <v/>
      </c>
      <c r="X72" t="b">
        <f>StudentTable[[#This Row],[normalized full name]]=""</f>
        <v>1</v>
      </c>
      <c r="Y72" t="e">
        <f>SEARCH(" "&amp;StudentTable[[#This Row],[normalized given name]], StudentTable[[#This Row],[normalized family name]])</f>
        <v>#VALUE!</v>
      </c>
      <c r="Z72" t="e">
        <f>SEARCH(StudentTable[[#This Row],[normalized family name]]&amp;" ",StudentTable[[#This Row],[normalized given name]])</f>
        <v>#VALUE!</v>
      </c>
      <c r="AA7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2" t="b">
        <f>AND(StudentTable[[#This Row],[exists]],StudentTable[[#This Row],[normalized family name]]&lt;&gt;"",IF(ISERROR(StudentTable[[#This Row],[fname in gname]]),FALSE, StudentTable[[#This Row],[fname in gname]]=1))</f>
        <v>0</v>
      </c>
      <c r="AC72" t="e">
        <f>VALUE(LEFT(TRIM(CLEAN(StudentTable[[#This Row],[Class]])),1))</f>
        <v>#VALUE!</v>
      </c>
      <c r="AD72" t="e">
        <f>VALUE(RIGHT(TRIM(CLEAN(StudentTable[[#This Row],[Class]])),1))</f>
        <v>#VALUE!</v>
      </c>
      <c r="AE7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2" t="e">
        <f>FIND("@",StudentTable[[#This Row],[normalized email]])</f>
        <v>#VALUE!</v>
      </c>
      <c r="AG7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2" t="b">
        <f>AND(StudentTable[[#This Row],[exists]],ISNUMBER(FIND(" ",StudentTable[[#This Row],[normalized email]])))</f>
        <v>0</v>
      </c>
      <c r="AI72" t="b">
        <f>AND(StudentTable[[#This Row],[exists]],ISERROR(FIND(".",RIGHT(StudentTable[[#This Row],[normalized email]],LEN(StudentTable[[#This Row],[normalized email]])-StudentTable[[#This Row],[at post in email]]))))</f>
        <v>0</v>
      </c>
      <c r="AJ72" t="b">
        <f>AND(StudentTable[[#This Row],[exists]],StudentTable[[#This Row],[normalized email]]&lt;&gt;"",COUNTIF(StudentTable[normalized email],StudentTable[[#This Row],[normalized email]])&gt;1)</f>
        <v>0</v>
      </c>
      <c r="AK72" t="b">
        <f>AND(StudentTable[[#This Row],[exists]],ISNUMBER(FIND("mial.",StudentTable[[#This Row],[normalized email]],StudentTable[[#This Row],[at post in email]]+1)))</f>
        <v>0</v>
      </c>
      <c r="AL72" t="b">
        <f>AND(StudentTable[[#This Row],[exists]],ISNUMBER(FIND("mil.",StudentTable[[#This Row],[normalized email]],StudentTable[[#This Row],[at post in email]]+1)))</f>
        <v>0</v>
      </c>
      <c r="AM72" t="b">
        <f>AND(StudentTable[[#This Row],[exists]],ISNUMBER(FIND("mal.",StudentTable[[#This Row],[normalized email]],StudentTable[[#This Row],[at post in email]]+1)))</f>
        <v>0</v>
      </c>
    </row>
    <row r="73" spans="1:39" ht="15.75" x14ac:dyDescent="0.25">
      <c r="A73" s="18">
        <v>59</v>
      </c>
      <c r="B73" s="31"/>
      <c r="C73" s="31"/>
      <c r="D73" s="31"/>
      <c r="E73" s="31"/>
      <c r="F73" s="34" t="str">
        <f>StudentTable[[#This Row],[grade string]]</f>
        <v/>
      </c>
      <c r="G73" s="34"/>
      <c r="H7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3" s="45" t="str">
        <f>StudentTable[[#This Row],[normalized full name]]</f>
        <v/>
      </c>
      <c r="J7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3" t="b">
        <f>AND(StudentTable[[#This Row],[exists]],OR(StudentTable[[#This Row],[blank full name]]))</f>
        <v>0</v>
      </c>
      <c r="L73" t="b">
        <f>AND(StudentTable[[#This Row],[exists]],OR(StudentTable[[#This Row],[blank full name]]))</f>
        <v>0</v>
      </c>
      <c r="M73" t="b">
        <f>AND(StudentTable[[#This Row],[exists]],OR(ISBLANK(StudentTable[[#This Row],[Active Email Address
(for login name and communication)]]),StudentTable[[#This Row],[email has many at]:[email duplicated]]))</f>
        <v>0</v>
      </c>
      <c r="N73" t="b">
        <f>AND(StudentTable[[#This Row],[exists]],ISBLANK(StudentTable[[#This Row],[Class]]))</f>
        <v>0</v>
      </c>
      <c r="O73" t="b">
        <f>AND(StudentTable[[#This Row],[exists]],ISERROR(_xlfn.XMATCH(StudentTable[[#This Row],[Form
(P1-P6, S1-S6)]],{"P1","P2","P3","P4","P5","P6","S1","S2","S3","S4","S5","S6"})))</f>
        <v>0</v>
      </c>
      <c r="P73" t="b">
        <f>AND(StudentTable[[#This Row],[exists]],ISBLANK(StudentTable[[#This Row],[Submission Batch'#]]))</f>
        <v>0</v>
      </c>
      <c r="Q73" t="b">
        <f>AND(StudentTable[[#This Row],[exists]],StudentTable[[#This Row],[gname in fname tail]])</f>
        <v>0</v>
      </c>
      <c r="R73" t="b">
        <f>AND(StudentTable[[#This Row],[exists]],StudentTable[[#This Row],[fname in gname head]])</f>
        <v>0</v>
      </c>
      <c r="S73" t="b">
        <f>AND(StudentTable[[#This Row],[exists]],OR(StudentTable[[#This Row],[email has mial.]:[email has mal.]]))</f>
        <v>0</v>
      </c>
      <c r="T73" t="str">
        <f>IF(StudentTable[[#This Row],[exists]],UPPER(TRIM(CLEAN(StudentTable[[#This Row],[Family Name 
(As printed in the HKID)]]))),"")</f>
        <v/>
      </c>
      <c r="U73" t="str">
        <f>IF(StudentTable[[#This Row],[exists]],PROPER(TRIM(CLEAN(StudentTable[[#This Row],[Given Name 
(As printed in the HKID)]]))),"")</f>
        <v/>
      </c>
      <c r="V73" t="str">
        <f>IF(StudentTable[[#This Row],[exists]],TRIM(UPPER(StudentTable[[#This Row],[normalized family name]])&amp;" "&amp;PROPER(StudentTable[[#This Row],[normalized given name]])),"")</f>
        <v/>
      </c>
      <c r="W73" t="str">
        <f>IF(StudentTable[[#This Row],[exists]],LOWER(TRIM(CLEAN(StudentTable[[#This Row],[Active Email Address
(for login name and communication)]]))),"")</f>
        <v/>
      </c>
      <c r="X73" t="b">
        <f>StudentTable[[#This Row],[normalized full name]]=""</f>
        <v>1</v>
      </c>
      <c r="Y73" t="e">
        <f>SEARCH(" "&amp;StudentTable[[#This Row],[normalized given name]], StudentTable[[#This Row],[normalized family name]])</f>
        <v>#VALUE!</v>
      </c>
      <c r="Z73" t="e">
        <f>SEARCH(StudentTable[[#This Row],[normalized family name]]&amp;" ",StudentTable[[#This Row],[normalized given name]])</f>
        <v>#VALUE!</v>
      </c>
      <c r="AA7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3" t="b">
        <f>AND(StudentTable[[#This Row],[exists]],StudentTable[[#This Row],[normalized family name]]&lt;&gt;"",IF(ISERROR(StudentTable[[#This Row],[fname in gname]]),FALSE, StudentTable[[#This Row],[fname in gname]]=1))</f>
        <v>0</v>
      </c>
      <c r="AC73" t="e">
        <f>VALUE(LEFT(TRIM(CLEAN(StudentTable[[#This Row],[Class]])),1))</f>
        <v>#VALUE!</v>
      </c>
      <c r="AD73" t="e">
        <f>VALUE(RIGHT(TRIM(CLEAN(StudentTable[[#This Row],[Class]])),1))</f>
        <v>#VALUE!</v>
      </c>
      <c r="AE7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3" t="e">
        <f>FIND("@",StudentTable[[#This Row],[normalized email]])</f>
        <v>#VALUE!</v>
      </c>
      <c r="AG7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3" t="b">
        <f>AND(StudentTable[[#This Row],[exists]],ISNUMBER(FIND(" ",StudentTable[[#This Row],[normalized email]])))</f>
        <v>0</v>
      </c>
      <c r="AI73" t="b">
        <f>AND(StudentTable[[#This Row],[exists]],ISERROR(FIND(".",RIGHT(StudentTable[[#This Row],[normalized email]],LEN(StudentTable[[#This Row],[normalized email]])-StudentTable[[#This Row],[at post in email]]))))</f>
        <v>0</v>
      </c>
      <c r="AJ73" t="b">
        <f>AND(StudentTable[[#This Row],[exists]],StudentTable[[#This Row],[normalized email]]&lt;&gt;"",COUNTIF(StudentTable[normalized email],StudentTable[[#This Row],[normalized email]])&gt;1)</f>
        <v>0</v>
      </c>
      <c r="AK73" t="b">
        <f>AND(StudentTable[[#This Row],[exists]],ISNUMBER(FIND("mial.",StudentTable[[#This Row],[normalized email]],StudentTable[[#This Row],[at post in email]]+1)))</f>
        <v>0</v>
      </c>
      <c r="AL73" t="b">
        <f>AND(StudentTable[[#This Row],[exists]],ISNUMBER(FIND("mil.",StudentTable[[#This Row],[normalized email]],StudentTable[[#This Row],[at post in email]]+1)))</f>
        <v>0</v>
      </c>
      <c r="AM73" t="b">
        <f>AND(StudentTable[[#This Row],[exists]],ISNUMBER(FIND("mal.",StudentTable[[#This Row],[normalized email]],StudentTable[[#This Row],[at post in email]]+1)))</f>
        <v>0</v>
      </c>
    </row>
    <row r="74" spans="1:39" ht="15.75" x14ac:dyDescent="0.25">
      <c r="A74" s="18">
        <v>60</v>
      </c>
      <c r="B74" s="31"/>
      <c r="C74" s="31"/>
      <c r="D74" s="31"/>
      <c r="E74" s="31"/>
      <c r="F74" s="34" t="str">
        <f>StudentTable[[#This Row],[grade string]]</f>
        <v/>
      </c>
      <c r="G74" s="34"/>
      <c r="H7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4" s="45" t="str">
        <f>StudentTable[[#This Row],[normalized full name]]</f>
        <v/>
      </c>
      <c r="J7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4" t="b">
        <f>AND(StudentTable[[#This Row],[exists]],OR(StudentTable[[#This Row],[blank full name]]))</f>
        <v>0</v>
      </c>
      <c r="L74" t="b">
        <f>AND(StudentTable[[#This Row],[exists]],OR(StudentTable[[#This Row],[blank full name]]))</f>
        <v>0</v>
      </c>
      <c r="M74" t="b">
        <f>AND(StudentTable[[#This Row],[exists]],OR(ISBLANK(StudentTable[[#This Row],[Active Email Address
(for login name and communication)]]),StudentTable[[#This Row],[email has many at]:[email duplicated]]))</f>
        <v>0</v>
      </c>
      <c r="N74" t="b">
        <f>AND(StudentTable[[#This Row],[exists]],ISBLANK(StudentTable[[#This Row],[Class]]))</f>
        <v>0</v>
      </c>
      <c r="O74" t="b">
        <f>AND(StudentTable[[#This Row],[exists]],ISERROR(_xlfn.XMATCH(StudentTable[[#This Row],[Form
(P1-P6, S1-S6)]],{"P1","P2","P3","P4","P5","P6","S1","S2","S3","S4","S5","S6"})))</f>
        <v>0</v>
      </c>
      <c r="P74" t="b">
        <f>AND(StudentTable[[#This Row],[exists]],ISBLANK(StudentTable[[#This Row],[Submission Batch'#]]))</f>
        <v>0</v>
      </c>
      <c r="Q74" t="b">
        <f>AND(StudentTable[[#This Row],[exists]],StudentTable[[#This Row],[gname in fname tail]])</f>
        <v>0</v>
      </c>
      <c r="R74" t="b">
        <f>AND(StudentTable[[#This Row],[exists]],StudentTable[[#This Row],[fname in gname head]])</f>
        <v>0</v>
      </c>
      <c r="S74" t="b">
        <f>AND(StudentTable[[#This Row],[exists]],OR(StudentTable[[#This Row],[email has mial.]:[email has mal.]]))</f>
        <v>0</v>
      </c>
      <c r="T74" t="str">
        <f>IF(StudentTable[[#This Row],[exists]],UPPER(TRIM(CLEAN(StudentTable[[#This Row],[Family Name 
(As printed in the HKID)]]))),"")</f>
        <v/>
      </c>
      <c r="U74" t="str">
        <f>IF(StudentTable[[#This Row],[exists]],PROPER(TRIM(CLEAN(StudentTable[[#This Row],[Given Name 
(As printed in the HKID)]]))),"")</f>
        <v/>
      </c>
      <c r="V74" t="str">
        <f>IF(StudentTable[[#This Row],[exists]],TRIM(UPPER(StudentTable[[#This Row],[normalized family name]])&amp;" "&amp;PROPER(StudentTable[[#This Row],[normalized given name]])),"")</f>
        <v/>
      </c>
      <c r="W74" t="str">
        <f>IF(StudentTable[[#This Row],[exists]],LOWER(TRIM(CLEAN(StudentTable[[#This Row],[Active Email Address
(for login name and communication)]]))),"")</f>
        <v/>
      </c>
      <c r="X74" t="b">
        <f>StudentTable[[#This Row],[normalized full name]]=""</f>
        <v>1</v>
      </c>
      <c r="Y74" t="e">
        <f>SEARCH(" "&amp;StudentTable[[#This Row],[normalized given name]], StudentTable[[#This Row],[normalized family name]])</f>
        <v>#VALUE!</v>
      </c>
      <c r="Z74" t="e">
        <f>SEARCH(StudentTable[[#This Row],[normalized family name]]&amp;" ",StudentTable[[#This Row],[normalized given name]])</f>
        <v>#VALUE!</v>
      </c>
      <c r="AA7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4" t="b">
        <f>AND(StudentTable[[#This Row],[exists]],StudentTable[[#This Row],[normalized family name]]&lt;&gt;"",IF(ISERROR(StudentTable[[#This Row],[fname in gname]]),FALSE, StudentTable[[#This Row],[fname in gname]]=1))</f>
        <v>0</v>
      </c>
      <c r="AC74" t="e">
        <f>VALUE(LEFT(TRIM(CLEAN(StudentTable[[#This Row],[Class]])),1))</f>
        <v>#VALUE!</v>
      </c>
      <c r="AD74" t="e">
        <f>VALUE(RIGHT(TRIM(CLEAN(StudentTable[[#This Row],[Class]])),1))</f>
        <v>#VALUE!</v>
      </c>
      <c r="AE7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4" t="e">
        <f>FIND("@",StudentTable[[#This Row],[normalized email]])</f>
        <v>#VALUE!</v>
      </c>
      <c r="AG7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4" t="b">
        <f>AND(StudentTable[[#This Row],[exists]],ISNUMBER(FIND(" ",StudentTable[[#This Row],[normalized email]])))</f>
        <v>0</v>
      </c>
      <c r="AI74" t="b">
        <f>AND(StudentTable[[#This Row],[exists]],ISERROR(FIND(".",RIGHT(StudentTable[[#This Row],[normalized email]],LEN(StudentTable[[#This Row],[normalized email]])-StudentTable[[#This Row],[at post in email]]))))</f>
        <v>0</v>
      </c>
      <c r="AJ74" t="b">
        <f>AND(StudentTable[[#This Row],[exists]],StudentTable[[#This Row],[normalized email]]&lt;&gt;"",COUNTIF(StudentTable[normalized email],StudentTable[[#This Row],[normalized email]])&gt;1)</f>
        <v>0</v>
      </c>
      <c r="AK74" t="b">
        <f>AND(StudentTable[[#This Row],[exists]],ISNUMBER(FIND("mial.",StudentTable[[#This Row],[normalized email]],StudentTable[[#This Row],[at post in email]]+1)))</f>
        <v>0</v>
      </c>
      <c r="AL74" t="b">
        <f>AND(StudentTable[[#This Row],[exists]],ISNUMBER(FIND("mil.",StudentTable[[#This Row],[normalized email]],StudentTable[[#This Row],[at post in email]]+1)))</f>
        <v>0</v>
      </c>
      <c r="AM74" t="b">
        <f>AND(StudentTable[[#This Row],[exists]],ISNUMBER(FIND("mal.",StudentTable[[#This Row],[normalized email]],StudentTable[[#This Row],[at post in email]]+1)))</f>
        <v>0</v>
      </c>
    </row>
    <row r="75" spans="1:39" ht="15.75" x14ac:dyDescent="0.25">
      <c r="A75" s="18">
        <v>61</v>
      </c>
      <c r="B75" s="31"/>
      <c r="C75" s="31"/>
      <c r="D75" s="31"/>
      <c r="E75" s="31"/>
      <c r="F75" s="34" t="str">
        <f>StudentTable[[#This Row],[grade string]]</f>
        <v/>
      </c>
      <c r="G75" s="34"/>
      <c r="H7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5" s="45" t="str">
        <f>StudentTable[[#This Row],[normalized full name]]</f>
        <v/>
      </c>
      <c r="J7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5" t="b">
        <f>AND(StudentTable[[#This Row],[exists]],OR(StudentTable[[#This Row],[blank full name]]))</f>
        <v>0</v>
      </c>
      <c r="L75" t="b">
        <f>AND(StudentTable[[#This Row],[exists]],OR(StudentTable[[#This Row],[blank full name]]))</f>
        <v>0</v>
      </c>
      <c r="M75" t="b">
        <f>AND(StudentTable[[#This Row],[exists]],OR(ISBLANK(StudentTable[[#This Row],[Active Email Address
(for login name and communication)]]),StudentTable[[#This Row],[email has many at]:[email duplicated]]))</f>
        <v>0</v>
      </c>
      <c r="N75" t="b">
        <f>AND(StudentTable[[#This Row],[exists]],ISBLANK(StudentTable[[#This Row],[Class]]))</f>
        <v>0</v>
      </c>
      <c r="O75" t="b">
        <f>AND(StudentTable[[#This Row],[exists]],ISERROR(_xlfn.XMATCH(StudentTable[[#This Row],[Form
(P1-P6, S1-S6)]],{"P1","P2","P3","P4","P5","P6","S1","S2","S3","S4","S5","S6"})))</f>
        <v>0</v>
      </c>
      <c r="P75" t="b">
        <f>AND(StudentTable[[#This Row],[exists]],ISBLANK(StudentTable[[#This Row],[Submission Batch'#]]))</f>
        <v>0</v>
      </c>
      <c r="Q75" t="b">
        <f>AND(StudentTable[[#This Row],[exists]],StudentTable[[#This Row],[gname in fname tail]])</f>
        <v>0</v>
      </c>
      <c r="R75" t="b">
        <f>AND(StudentTable[[#This Row],[exists]],StudentTable[[#This Row],[fname in gname head]])</f>
        <v>0</v>
      </c>
      <c r="S75" t="b">
        <f>AND(StudentTable[[#This Row],[exists]],OR(StudentTable[[#This Row],[email has mial.]:[email has mal.]]))</f>
        <v>0</v>
      </c>
      <c r="T75" t="str">
        <f>IF(StudentTable[[#This Row],[exists]],UPPER(TRIM(CLEAN(StudentTable[[#This Row],[Family Name 
(As printed in the HKID)]]))),"")</f>
        <v/>
      </c>
      <c r="U75" t="str">
        <f>IF(StudentTable[[#This Row],[exists]],PROPER(TRIM(CLEAN(StudentTable[[#This Row],[Given Name 
(As printed in the HKID)]]))),"")</f>
        <v/>
      </c>
      <c r="V75" t="str">
        <f>IF(StudentTable[[#This Row],[exists]],TRIM(UPPER(StudentTable[[#This Row],[normalized family name]])&amp;" "&amp;PROPER(StudentTable[[#This Row],[normalized given name]])),"")</f>
        <v/>
      </c>
      <c r="W75" t="str">
        <f>IF(StudentTable[[#This Row],[exists]],LOWER(TRIM(CLEAN(StudentTable[[#This Row],[Active Email Address
(for login name and communication)]]))),"")</f>
        <v/>
      </c>
      <c r="X75" t="b">
        <f>StudentTable[[#This Row],[normalized full name]]=""</f>
        <v>1</v>
      </c>
      <c r="Y75" t="e">
        <f>SEARCH(" "&amp;StudentTable[[#This Row],[normalized given name]], StudentTable[[#This Row],[normalized family name]])</f>
        <v>#VALUE!</v>
      </c>
      <c r="Z75" t="e">
        <f>SEARCH(StudentTable[[#This Row],[normalized family name]]&amp;" ",StudentTable[[#This Row],[normalized given name]])</f>
        <v>#VALUE!</v>
      </c>
      <c r="AA7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5" t="b">
        <f>AND(StudentTable[[#This Row],[exists]],StudentTable[[#This Row],[normalized family name]]&lt;&gt;"",IF(ISERROR(StudentTable[[#This Row],[fname in gname]]),FALSE, StudentTable[[#This Row],[fname in gname]]=1))</f>
        <v>0</v>
      </c>
      <c r="AC75" t="e">
        <f>VALUE(LEFT(TRIM(CLEAN(StudentTable[[#This Row],[Class]])),1))</f>
        <v>#VALUE!</v>
      </c>
      <c r="AD75" t="e">
        <f>VALUE(RIGHT(TRIM(CLEAN(StudentTable[[#This Row],[Class]])),1))</f>
        <v>#VALUE!</v>
      </c>
      <c r="AE7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5" t="e">
        <f>FIND("@",StudentTable[[#This Row],[normalized email]])</f>
        <v>#VALUE!</v>
      </c>
      <c r="AG7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5" t="b">
        <f>AND(StudentTable[[#This Row],[exists]],ISNUMBER(FIND(" ",StudentTable[[#This Row],[normalized email]])))</f>
        <v>0</v>
      </c>
      <c r="AI75" t="b">
        <f>AND(StudentTable[[#This Row],[exists]],ISERROR(FIND(".",RIGHT(StudentTable[[#This Row],[normalized email]],LEN(StudentTable[[#This Row],[normalized email]])-StudentTable[[#This Row],[at post in email]]))))</f>
        <v>0</v>
      </c>
      <c r="AJ75" t="b">
        <f>AND(StudentTable[[#This Row],[exists]],StudentTable[[#This Row],[normalized email]]&lt;&gt;"",COUNTIF(StudentTable[normalized email],StudentTable[[#This Row],[normalized email]])&gt;1)</f>
        <v>0</v>
      </c>
      <c r="AK75" t="b">
        <f>AND(StudentTable[[#This Row],[exists]],ISNUMBER(FIND("mial.",StudentTable[[#This Row],[normalized email]],StudentTable[[#This Row],[at post in email]]+1)))</f>
        <v>0</v>
      </c>
      <c r="AL75" t="b">
        <f>AND(StudentTable[[#This Row],[exists]],ISNUMBER(FIND("mil.",StudentTable[[#This Row],[normalized email]],StudentTable[[#This Row],[at post in email]]+1)))</f>
        <v>0</v>
      </c>
      <c r="AM75" t="b">
        <f>AND(StudentTable[[#This Row],[exists]],ISNUMBER(FIND("mal.",StudentTable[[#This Row],[normalized email]],StudentTable[[#This Row],[at post in email]]+1)))</f>
        <v>0</v>
      </c>
    </row>
    <row r="76" spans="1:39" ht="15.75" x14ac:dyDescent="0.25">
      <c r="A76" s="18">
        <v>62</v>
      </c>
      <c r="B76" s="31"/>
      <c r="C76" s="31"/>
      <c r="D76" s="31"/>
      <c r="E76" s="31"/>
      <c r="F76" s="34" t="str">
        <f>StudentTable[[#This Row],[grade string]]</f>
        <v/>
      </c>
      <c r="G76" s="34"/>
      <c r="H7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6" s="45" t="str">
        <f>StudentTable[[#This Row],[normalized full name]]</f>
        <v/>
      </c>
      <c r="J7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6" t="b">
        <f>AND(StudentTable[[#This Row],[exists]],OR(StudentTable[[#This Row],[blank full name]]))</f>
        <v>0</v>
      </c>
      <c r="L76" t="b">
        <f>AND(StudentTable[[#This Row],[exists]],OR(StudentTable[[#This Row],[blank full name]]))</f>
        <v>0</v>
      </c>
      <c r="M76" t="b">
        <f>AND(StudentTable[[#This Row],[exists]],OR(ISBLANK(StudentTable[[#This Row],[Active Email Address
(for login name and communication)]]),StudentTable[[#This Row],[email has many at]:[email duplicated]]))</f>
        <v>0</v>
      </c>
      <c r="N76" t="b">
        <f>AND(StudentTable[[#This Row],[exists]],ISBLANK(StudentTable[[#This Row],[Class]]))</f>
        <v>0</v>
      </c>
      <c r="O76" t="b">
        <f>AND(StudentTable[[#This Row],[exists]],ISERROR(_xlfn.XMATCH(StudentTable[[#This Row],[Form
(P1-P6, S1-S6)]],{"P1","P2","P3","P4","P5","P6","S1","S2","S3","S4","S5","S6"})))</f>
        <v>0</v>
      </c>
      <c r="P76" t="b">
        <f>AND(StudentTable[[#This Row],[exists]],ISBLANK(StudentTable[[#This Row],[Submission Batch'#]]))</f>
        <v>0</v>
      </c>
      <c r="Q76" t="b">
        <f>AND(StudentTable[[#This Row],[exists]],StudentTable[[#This Row],[gname in fname tail]])</f>
        <v>0</v>
      </c>
      <c r="R76" t="b">
        <f>AND(StudentTable[[#This Row],[exists]],StudentTable[[#This Row],[fname in gname head]])</f>
        <v>0</v>
      </c>
      <c r="S76" t="b">
        <f>AND(StudentTable[[#This Row],[exists]],OR(StudentTable[[#This Row],[email has mial.]:[email has mal.]]))</f>
        <v>0</v>
      </c>
      <c r="T76" t="str">
        <f>IF(StudentTable[[#This Row],[exists]],UPPER(TRIM(CLEAN(StudentTable[[#This Row],[Family Name 
(As printed in the HKID)]]))),"")</f>
        <v/>
      </c>
      <c r="U76" t="str">
        <f>IF(StudentTable[[#This Row],[exists]],PROPER(TRIM(CLEAN(StudentTable[[#This Row],[Given Name 
(As printed in the HKID)]]))),"")</f>
        <v/>
      </c>
      <c r="V76" t="str">
        <f>IF(StudentTable[[#This Row],[exists]],TRIM(UPPER(StudentTable[[#This Row],[normalized family name]])&amp;" "&amp;PROPER(StudentTable[[#This Row],[normalized given name]])),"")</f>
        <v/>
      </c>
      <c r="W76" t="str">
        <f>IF(StudentTable[[#This Row],[exists]],LOWER(TRIM(CLEAN(StudentTable[[#This Row],[Active Email Address
(for login name and communication)]]))),"")</f>
        <v/>
      </c>
      <c r="X76" t="b">
        <f>StudentTable[[#This Row],[normalized full name]]=""</f>
        <v>1</v>
      </c>
      <c r="Y76" t="e">
        <f>SEARCH(" "&amp;StudentTable[[#This Row],[normalized given name]], StudentTable[[#This Row],[normalized family name]])</f>
        <v>#VALUE!</v>
      </c>
      <c r="Z76" t="e">
        <f>SEARCH(StudentTable[[#This Row],[normalized family name]]&amp;" ",StudentTable[[#This Row],[normalized given name]])</f>
        <v>#VALUE!</v>
      </c>
      <c r="AA7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6" t="b">
        <f>AND(StudentTable[[#This Row],[exists]],StudentTable[[#This Row],[normalized family name]]&lt;&gt;"",IF(ISERROR(StudentTable[[#This Row],[fname in gname]]),FALSE, StudentTable[[#This Row],[fname in gname]]=1))</f>
        <v>0</v>
      </c>
      <c r="AC76" t="e">
        <f>VALUE(LEFT(TRIM(CLEAN(StudentTable[[#This Row],[Class]])),1))</f>
        <v>#VALUE!</v>
      </c>
      <c r="AD76" t="e">
        <f>VALUE(RIGHT(TRIM(CLEAN(StudentTable[[#This Row],[Class]])),1))</f>
        <v>#VALUE!</v>
      </c>
      <c r="AE7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6" t="e">
        <f>FIND("@",StudentTable[[#This Row],[normalized email]])</f>
        <v>#VALUE!</v>
      </c>
      <c r="AG7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6" t="b">
        <f>AND(StudentTable[[#This Row],[exists]],ISNUMBER(FIND(" ",StudentTable[[#This Row],[normalized email]])))</f>
        <v>0</v>
      </c>
      <c r="AI76" t="b">
        <f>AND(StudentTable[[#This Row],[exists]],ISERROR(FIND(".",RIGHT(StudentTable[[#This Row],[normalized email]],LEN(StudentTable[[#This Row],[normalized email]])-StudentTable[[#This Row],[at post in email]]))))</f>
        <v>0</v>
      </c>
      <c r="AJ76" t="b">
        <f>AND(StudentTable[[#This Row],[exists]],StudentTable[[#This Row],[normalized email]]&lt;&gt;"",COUNTIF(StudentTable[normalized email],StudentTable[[#This Row],[normalized email]])&gt;1)</f>
        <v>0</v>
      </c>
      <c r="AK76" t="b">
        <f>AND(StudentTable[[#This Row],[exists]],ISNUMBER(FIND("mial.",StudentTable[[#This Row],[normalized email]],StudentTable[[#This Row],[at post in email]]+1)))</f>
        <v>0</v>
      </c>
      <c r="AL76" t="b">
        <f>AND(StudentTable[[#This Row],[exists]],ISNUMBER(FIND("mil.",StudentTable[[#This Row],[normalized email]],StudentTable[[#This Row],[at post in email]]+1)))</f>
        <v>0</v>
      </c>
      <c r="AM76" t="b">
        <f>AND(StudentTable[[#This Row],[exists]],ISNUMBER(FIND("mal.",StudentTable[[#This Row],[normalized email]],StudentTable[[#This Row],[at post in email]]+1)))</f>
        <v>0</v>
      </c>
    </row>
    <row r="77" spans="1:39" ht="15.75" x14ac:dyDescent="0.25">
      <c r="A77" s="18">
        <v>63</v>
      </c>
      <c r="B77" s="31"/>
      <c r="C77" s="31"/>
      <c r="D77" s="31"/>
      <c r="E77" s="31"/>
      <c r="F77" s="34" t="str">
        <f>StudentTable[[#This Row],[grade string]]</f>
        <v/>
      </c>
      <c r="G77" s="34"/>
      <c r="H7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7" s="45" t="str">
        <f>StudentTable[[#This Row],[normalized full name]]</f>
        <v/>
      </c>
      <c r="J7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7" t="b">
        <f>AND(StudentTable[[#This Row],[exists]],OR(StudentTable[[#This Row],[blank full name]]))</f>
        <v>0</v>
      </c>
      <c r="L77" t="b">
        <f>AND(StudentTable[[#This Row],[exists]],OR(StudentTable[[#This Row],[blank full name]]))</f>
        <v>0</v>
      </c>
      <c r="M77" t="b">
        <f>AND(StudentTable[[#This Row],[exists]],OR(ISBLANK(StudentTable[[#This Row],[Active Email Address
(for login name and communication)]]),StudentTable[[#This Row],[email has many at]:[email duplicated]]))</f>
        <v>0</v>
      </c>
      <c r="N77" t="b">
        <f>AND(StudentTable[[#This Row],[exists]],ISBLANK(StudentTable[[#This Row],[Class]]))</f>
        <v>0</v>
      </c>
      <c r="O77" t="b">
        <f>AND(StudentTable[[#This Row],[exists]],ISERROR(_xlfn.XMATCH(StudentTable[[#This Row],[Form
(P1-P6, S1-S6)]],{"P1","P2","P3","P4","P5","P6","S1","S2","S3","S4","S5","S6"})))</f>
        <v>0</v>
      </c>
      <c r="P77" t="b">
        <f>AND(StudentTable[[#This Row],[exists]],ISBLANK(StudentTable[[#This Row],[Submission Batch'#]]))</f>
        <v>0</v>
      </c>
      <c r="Q77" t="b">
        <f>AND(StudentTable[[#This Row],[exists]],StudentTable[[#This Row],[gname in fname tail]])</f>
        <v>0</v>
      </c>
      <c r="R77" t="b">
        <f>AND(StudentTable[[#This Row],[exists]],StudentTable[[#This Row],[fname in gname head]])</f>
        <v>0</v>
      </c>
      <c r="S77" t="b">
        <f>AND(StudentTable[[#This Row],[exists]],OR(StudentTable[[#This Row],[email has mial.]:[email has mal.]]))</f>
        <v>0</v>
      </c>
      <c r="T77" t="str">
        <f>IF(StudentTable[[#This Row],[exists]],UPPER(TRIM(CLEAN(StudentTable[[#This Row],[Family Name 
(As printed in the HKID)]]))),"")</f>
        <v/>
      </c>
      <c r="U77" t="str">
        <f>IF(StudentTable[[#This Row],[exists]],PROPER(TRIM(CLEAN(StudentTable[[#This Row],[Given Name 
(As printed in the HKID)]]))),"")</f>
        <v/>
      </c>
      <c r="V77" t="str">
        <f>IF(StudentTable[[#This Row],[exists]],TRIM(UPPER(StudentTable[[#This Row],[normalized family name]])&amp;" "&amp;PROPER(StudentTable[[#This Row],[normalized given name]])),"")</f>
        <v/>
      </c>
      <c r="W77" t="str">
        <f>IF(StudentTable[[#This Row],[exists]],LOWER(TRIM(CLEAN(StudentTable[[#This Row],[Active Email Address
(for login name and communication)]]))),"")</f>
        <v/>
      </c>
      <c r="X77" t="b">
        <f>StudentTable[[#This Row],[normalized full name]]=""</f>
        <v>1</v>
      </c>
      <c r="Y77" t="e">
        <f>SEARCH(" "&amp;StudentTable[[#This Row],[normalized given name]], StudentTable[[#This Row],[normalized family name]])</f>
        <v>#VALUE!</v>
      </c>
      <c r="Z77" t="e">
        <f>SEARCH(StudentTable[[#This Row],[normalized family name]]&amp;" ",StudentTable[[#This Row],[normalized given name]])</f>
        <v>#VALUE!</v>
      </c>
      <c r="AA7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7" t="b">
        <f>AND(StudentTable[[#This Row],[exists]],StudentTable[[#This Row],[normalized family name]]&lt;&gt;"",IF(ISERROR(StudentTable[[#This Row],[fname in gname]]),FALSE, StudentTable[[#This Row],[fname in gname]]=1))</f>
        <v>0</v>
      </c>
      <c r="AC77" t="e">
        <f>VALUE(LEFT(TRIM(CLEAN(StudentTable[[#This Row],[Class]])),1))</f>
        <v>#VALUE!</v>
      </c>
      <c r="AD77" t="e">
        <f>VALUE(RIGHT(TRIM(CLEAN(StudentTable[[#This Row],[Class]])),1))</f>
        <v>#VALUE!</v>
      </c>
      <c r="AE7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7" t="e">
        <f>FIND("@",StudentTable[[#This Row],[normalized email]])</f>
        <v>#VALUE!</v>
      </c>
      <c r="AG7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7" t="b">
        <f>AND(StudentTable[[#This Row],[exists]],ISNUMBER(FIND(" ",StudentTable[[#This Row],[normalized email]])))</f>
        <v>0</v>
      </c>
      <c r="AI77" t="b">
        <f>AND(StudentTable[[#This Row],[exists]],ISERROR(FIND(".",RIGHT(StudentTable[[#This Row],[normalized email]],LEN(StudentTable[[#This Row],[normalized email]])-StudentTable[[#This Row],[at post in email]]))))</f>
        <v>0</v>
      </c>
      <c r="AJ77" t="b">
        <f>AND(StudentTable[[#This Row],[exists]],StudentTable[[#This Row],[normalized email]]&lt;&gt;"",COUNTIF(StudentTable[normalized email],StudentTable[[#This Row],[normalized email]])&gt;1)</f>
        <v>0</v>
      </c>
      <c r="AK77" t="b">
        <f>AND(StudentTable[[#This Row],[exists]],ISNUMBER(FIND("mial.",StudentTable[[#This Row],[normalized email]],StudentTable[[#This Row],[at post in email]]+1)))</f>
        <v>0</v>
      </c>
      <c r="AL77" t="b">
        <f>AND(StudentTable[[#This Row],[exists]],ISNUMBER(FIND("mil.",StudentTable[[#This Row],[normalized email]],StudentTable[[#This Row],[at post in email]]+1)))</f>
        <v>0</v>
      </c>
      <c r="AM77" t="b">
        <f>AND(StudentTable[[#This Row],[exists]],ISNUMBER(FIND("mal.",StudentTable[[#This Row],[normalized email]],StudentTable[[#This Row],[at post in email]]+1)))</f>
        <v>0</v>
      </c>
    </row>
    <row r="78" spans="1:39" ht="15.75" x14ac:dyDescent="0.25">
      <c r="A78" s="18">
        <v>64</v>
      </c>
      <c r="B78" s="31"/>
      <c r="C78" s="31"/>
      <c r="D78" s="31"/>
      <c r="E78" s="31"/>
      <c r="F78" s="34" t="str">
        <f>StudentTable[[#This Row],[grade string]]</f>
        <v/>
      </c>
      <c r="G78" s="34"/>
      <c r="H7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8" s="45" t="str">
        <f>StudentTable[[#This Row],[normalized full name]]</f>
        <v/>
      </c>
      <c r="J7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8" t="b">
        <f>AND(StudentTable[[#This Row],[exists]],OR(StudentTable[[#This Row],[blank full name]]))</f>
        <v>0</v>
      </c>
      <c r="L78" t="b">
        <f>AND(StudentTable[[#This Row],[exists]],OR(StudentTable[[#This Row],[blank full name]]))</f>
        <v>0</v>
      </c>
      <c r="M78" t="b">
        <f>AND(StudentTable[[#This Row],[exists]],OR(ISBLANK(StudentTable[[#This Row],[Active Email Address
(for login name and communication)]]),StudentTable[[#This Row],[email has many at]:[email duplicated]]))</f>
        <v>0</v>
      </c>
      <c r="N78" t="b">
        <f>AND(StudentTable[[#This Row],[exists]],ISBLANK(StudentTable[[#This Row],[Class]]))</f>
        <v>0</v>
      </c>
      <c r="O78" t="b">
        <f>AND(StudentTable[[#This Row],[exists]],ISERROR(_xlfn.XMATCH(StudentTable[[#This Row],[Form
(P1-P6, S1-S6)]],{"P1","P2","P3","P4","P5","P6","S1","S2","S3","S4","S5","S6"})))</f>
        <v>0</v>
      </c>
      <c r="P78" t="b">
        <f>AND(StudentTable[[#This Row],[exists]],ISBLANK(StudentTable[[#This Row],[Submission Batch'#]]))</f>
        <v>0</v>
      </c>
      <c r="Q78" t="b">
        <f>AND(StudentTable[[#This Row],[exists]],StudentTable[[#This Row],[gname in fname tail]])</f>
        <v>0</v>
      </c>
      <c r="R78" t="b">
        <f>AND(StudentTable[[#This Row],[exists]],StudentTable[[#This Row],[fname in gname head]])</f>
        <v>0</v>
      </c>
      <c r="S78" t="b">
        <f>AND(StudentTable[[#This Row],[exists]],OR(StudentTable[[#This Row],[email has mial.]:[email has mal.]]))</f>
        <v>0</v>
      </c>
      <c r="T78" t="str">
        <f>IF(StudentTable[[#This Row],[exists]],UPPER(TRIM(CLEAN(StudentTable[[#This Row],[Family Name 
(As printed in the HKID)]]))),"")</f>
        <v/>
      </c>
      <c r="U78" t="str">
        <f>IF(StudentTable[[#This Row],[exists]],PROPER(TRIM(CLEAN(StudentTable[[#This Row],[Given Name 
(As printed in the HKID)]]))),"")</f>
        <v/>
      </c>
      <c r="V78" t="str">
        <f>IF(StudentTable[[#This Row],[exists]],TRIM(UPPER(StudentTable[[#This Row],[normalized family name]])&amp;" "&amp;PROPER(StudentTable[[#This Row],[normalized given name]])),"")</f>
        <v/>
      </c>
      <c r="W78" t="str">
        <f>IF(StudentTable[[#This Row],[exists]],LOWER(TRIM(CLEAN(StudentTable[[#This Row],[Active Email Address
(for login name and communication)]]))),"")</f>
        <v/>
      </c>
      <c r="X78" t="b">
        <f>StudentTable[[#This Row],[normalized full name]]=""</f>
        <v>1</v>
      </c>
      <c r="Y78" t="e">
        <f>SEARCH(" "&amp;StudentTable[[#This Row],[normalized given name]], StudentTable[[#This Row],[normalized family name]])</f>
        <v>#VALUE!</v>
      </c>
      <c r="Z78" t="e">
        <f>SEARCH(StudentTable[[#This Row],[normalized family name]]&amp;" ",StudentTable[[#This Row],[normalized given name]])</f>
        <v>#VALUE!</v>
      </c>
      <c r="AA7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8" t="b">
        <f>AND(StudentTable[[#This Row],[exists]],StudentTable[[#This Row],[normalized family name]]&lt;&gt;"",IF(ISERROR(StudentTable[[#This Row],[fname in gname]]),FALSE, StudentTable[[#This Row],[fname in gname]]=1))</f>
        <v>0</v>
      </c>
      <c r="AC78" t="e">
        <f>VALUE(LEFT(TRIM(CLEAN(StudentTable[[#This Row],[Class]])),1))</f>
        <v>#VALUE!</v>
      </c>
      <c r="AD78" t="e">
        <f>VALUE(RIGHT(TRIM(CLEAN(StudentTable[[#This Row],[Class]])),1))</f>
        <v>#VALUE!</v>
      </c>
      <c r="AE7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8" t="e">
        <f>FIND("@",StudentTable[[#This Row],[normalized email]])</f>
        <v>#VALUE!</v>
      </c>
      <c r="AG7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8" t="b">
        <f>AND(StudentTable[[#This Row],[exists]],ISNUMBER(FIND(" ",StudentTable[[#This Row],[normalized email]])))</f>
        <v>0</v>
      </c>
      <c r="AI78" t="b">
        <f>AND(StudentTable[[#This Row],[exists]],ISERROR(FIND(".",RIGHT(StudentTable[[#This Row],[normalized email]],LEN(StudentTable[[#This Row],[normalized email]])-StudentTable[[#This Row],[at post in email]]))))</f>
        <v>0</v>
      </c>
      <c r="AJ78" t="b">
        <f>AND(StudentTable[[#This Row],[exists]],StudentTable[[#This Row],[normalized email]]&lt;&gt;"",COUNTIF(StudentTable[normalized email],StudentTable[[#This Row],[normalized email]])&gt;1)</f>
        <v>0</v>
      </c>
      <c r="AK78" t="b">
        <f>AND(StudentTable[[#This Row],[exists]],ISNUMBER(FIND("mial.",StudentTable[[#This Row],[normalized email]],StudentTable[[#This Row],[at post in email]]+1)))</f>
        <v>0</v>
      </c>
      <c r="AL78" t="b">
        <f>AND(StudentTable[[#This Row],[exists]],ISNUMBER(FIND("mil.",StudentTable[[#This Row],[normalized email]],StudentTable[[#This Row],[at post in email]]+1)))</f>
        <v>0</v>
      </c>
      <c r="AM78" t="b">
        <f>AND(StudentTable[[#This Row],[exists]],ISNUMBER(FIND("mal.",StudentTable[[#This Row],[normalized email]],StudentTable[[#This Row],[at post in email]]+1)))</f>
        <v>0</v>
      </c>
    </row>
    <row r="79" spans="1:39" ht="15.75" x14ac:dyDescent="0.25">
      <c r="A79" s="18">
        <v>65</v>
      </c>
      <c r="B79" s="31"/>
      <c r="C79" s="31"/>
      <c r="D79" s="31"/>
      <c r="E79" s="31"/>
      <c r="F79" s="34" t="str">
        <f>StudentTable[[#This Row],[grade string]]</f>
        <v/>
      </c>
      <c r="G79" s="34"/>
      <c r="H7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79" s="45" t="str">
        <f>StudentTable[[#This Row],[normalized full name]]</f>
        <v/>
      </c>
      <c r="J7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79" t="b">
        <f>AND(StudentTable[[#This Row],[exists]],OR(StudentTable[[#This Row],[blank full name]]))</f>
        <v>0</v>
      </c>
      <c r="L79" t="b">
        <f>AND(StudentTable[[#This Row],[exists]],OR(StudentTable[[#This Row],[blank full name]]))</f>
        <v>0</v>
      </c>
      <c r="M79" t="b">
        <f>AND(StudentTable[[#This Row],[exists]],OR(ISBLANK(StudentTable[[#This Row],[Active Email Address
(for login name and communication)]]),StudentTable[[#This Row],[email has many at]:[email duplicated]]))</f>
        <v>0</v>
      </c>
      <c r="N79" t="b">
        <f>AND(StudentTable[[#This Row],[exists]],ISBLANK(StudentTable[[#This Row],[Class]]))</f>
        <v>0</v>
      </c>
      <c r="O79" t="b">
        <f>AND(StudentTable[[#This Row],[exists]],ISERROR(_xlfn.XMATCH(StudentTable[[#This Row],[Form
(P1-P6, S1-S6)]],{"P1","P2","P3","P4","P5","P6","S1","S2","S3","S4","S5","S6"})))</f>
        <v>0</v>
      </c>
      <c r="P79" t="b">
        <f>AND(StudentTable[[#This Row],[exists]],ISBLANK(StudentTable[[#This Row],[Submission Batch'#]]))</f>
        <v>0</v>
      </c>
      <c r="Q79" t="b">
        <f>AND(StudentTable[[#This Row],[exists]],StudentTable[[#This Row],[gname in fname tail]])</f>
        <v>0</v>
      </c>
      <c r="R79" t="b">
        <f>AND(StudentTable[[#This Row],[exists]],StudentTable[[#This Row],[fname in gname head]])</f>
        <v>0</v>
      </c>
      <c r="S79" t="b">
        <f>AND(StudentTable[[#This Row],[exists]],OR(StudentTable[[#This Row],[email has mial.]:[email has mal.]]))</f>
        <v>0</v>
      </c>
      <c r="T79" t="str">
        <f>IF(StudentTable[[#This Row],[exists]],UPPER(TRIM(CLEAN(StudentTable[[#This Row],[Family Name 
(As printed in the HKID)]]))),"")</f>
        <v/>
      </c>
      <c r="U79" t="str">
        <f>IF(StudentTable[[#This Row],[exists]],PROPER(TRIM(CLEAN(StudentTable[[#This Row],[Given Name 
(As printed in the HKID)]]))),"")</f>
        <v/>
      </c>
      <c r="V79" t="str">
        <f>IF(StudentTable[[#This Row],[exists]],TRIM(UPPER(StudentTable[[#This Row],[normalized family name]])&amp;" "&amp;PROPER(StudentTable[[#This Row],[normalized given name]])),"")</f>
        <v/>
      </c>
      <c r="W79" t="str">
        <f>IF(StudentTable[[#This Row],[exists]],LOWER(TRIM(CLEAN(StudentTable[[#This Row],[Active Email Address
(for login name and communication)]]))),"")</f>
        <v/>
      </c>
      <c r="X79" t="b">
        <f>StudentTable[[#This Row],[normalized full name]]=""</f>
        <v>1</v>
      </c>
      <c r="Y79" t="e">
        <f>SEARCH(" "&amp;StudentTable[[#This Row],[normalized given name]], StudentTable[[#This Row],[normalized family name]])</f>
        <v>#VALUE!</v>
      </c>
      <c r="Z79" t="e">
        <f>SEARCH(StudentTable[[#This Row],[normalized family name]]&amp;" ",StudentTable[[#This Row],[normalized given name]])</f>
        <v>#VALUE!</v>
      </c>
      <c r="AA7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79" t="b">
        <f>AND(StudentTable[[#This Row],[exists]],StudentTable[[#This Row],[normalized family name]]&lt;&gt;"",IF(ISERROR(StudentTable[[#This Row],[fname in gname]]),FALSE, StudentTable[[#This Row],[fname in gname]]=1))</f>
        <v>0</v>
      </c>
      <c r="AC79" t="e">
        <f>VALUE(LEFT(TRIM(CLEAN(StudentTable[[#This Row],[Class]])),1))</f>
        <v>#VALUE!</v>
      </c>
      <c r="AD79" t="e">
        <f>VALUE(RIGHT(TRIM(CLEAN(StudentTable[[#This Row],[Class]])),1))</f>
        <v>#VALUE!</v>
      </c>
      <c r="AE7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79" t="e">
        <f>FIND("@",StudentTable[[#This Row],[normalized email]])</f>
        <v>#VALUE!</v>
      </c>
      <c r="AG7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79" t="b">
        <f>AND(StudentTable[[#This Row],[exists]],ISNUMBER(FIND(" ",StudentTable[[#This Row],[normalized email]])))</f>
        <v>0</v>
      </c>
      <c r="AI79" t="b">
        <f>AND(StudentTable[[#This Row],[exists]],ISERROR(FIND(".",RIGHT(StudentTable[[#This Row],[normalized email]],LEN(StudentTable[[#This Row],[normalized email]])-StudentTable[[#This Row],[at post in email]]))))</f>
        <v>0</v>
      </c>
      <c r="AJ79" t="b">
        <f>AND(StudentTable[[#This Row],[exists]],StudentTable[[#This Row],[normalized email]]&lt;&gt;"",COUNTIF(StudentTable[normalized email],StudentTable[[#This Row],[normalized email]])&gt;1)</f>
        <v>0</v>
      </c>
      <c r="AK79" t="b">
        <f>AND(StudentTable[[#This Row],[exists]],ISNUMBER(FIND("mial.",StudentTable[[#This Row],[normalized email]],StudentTable[[#This Row],[at post in email]]+1)))</f>
        <v>0</v>
      </c>
      <c r="AL79" t="b">
        <f>AND(StudentTable[[#This Row],[exists]],ISNUMBER(FIND("mil.",StudentTable[[#This Row],[normalized email]],StudentTable[[#This Row],[at post in email]]+1)))</f>
        <v>0</v>
      </c>
      <c r="AM79" t="b">
        <f>AND(StudentTable[[#This Row],[exists]],ISNUMBER(FIND("mal.",StudentTable[[#This Row],[normalized email]],StudentTable[[#This Row],[at post in email]]+1)))</f>
        <v>0</v>
      </c>
    </row>
    <row r="80" spans="1:39" ht="15.75" x14ac:dyDescent="0.25">
      <c r="A80" s="18">
        <v>66</v>
      </c>
      <c r="B80" s="31"/>
      <c r="C80" s="31"/>
      <c r="D80" s="31"/>
      <c r="E80" s="31"/>
      <c r="F80" s="34" t="str">
        <f>StudentTable[[#This Row],[grade string]]</f>
        <v/>
      </c>
      <c r="G80" s="34"/>
      <c r="H8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0" s="45" t="str">
        <f>StudentTable[[#This Row],[normalized full name]]</f>
        <v/>
      </c>
      <c r="J8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0" t="b">
        <f>AND(StudentTable[[#This Row],[exists]],OR(StudentTable[[#This Row],[blank full name]]))</f>
        <v>0</v>
      </c>
      <c r="L80" t="b">
        <f>AND(StudentTable[[#This Row],[exists]],OR(StudentTable[[#This Row],[blank full name]]))</f>
        <v>0</v>
      </c>
      <c r="M80" t="b">
        <f>AND(StudentTable[[#This Row],[exists]],OR(ISBLANK(StudentTable[[#This Row],[Active Email Address
(for login name and communication)]]),StudentTable[[#This Row],[email has many at]:[email duplicated]]))</f>
        <v>0</v>
      </c>
      <c r="N80" t="b">
        <f>AND(StudentTable[[#This Row],[exists]],ISBLANK(StudentTable[[#This Row],[Class]]))</f>
        <v>0</v>
      </c>
      <c r="O80" t="b">
        <f>AND(StudentTable[[#This Row],[exists]],ISERROR(_xlfn.XMATCH(StudentTable[[#This Row],[Form
(P1-P6, S1-S6)]],{"P1","P2","P3","P4","P5","P6","S1","S2","S3","S4","S5","S6"})))</f>
        <v>0</v>
      </c>
      <c r="P80" t="b">
        <f>AND(StudentTable[[#This Row],[exists]],ISBLANK(StudentTable[[#This Row],[Submission Batch'#]]))</f>
        <v>0</v>
      </c>
      <c r="Q80" t="b">
        <f>AND(StudentTable[[#This Row],[exists]],StudentTable[[#This Row],[gname in fname tail]])</f>
        <v>0</v>
      </c>
      <c r="R80" t="b">
        <f>AND(StudentTable[[#This Row],[exists]],StudentTable[[#This Row],[fname in gname head]])</f>
        <v>0</v>
      </c>
      <c r="S80" t="b">
        <f>AND(StudentTable[[#This Row],[exists]],OR(StudentTable[[#This Row],[email has mial.]:[email has mal.]]))</f>
        <v>0</v>
      </c>
      <c r="T80" t="str">
        <f>IF(StudentTable[[#This Row],[exists]],UPPER(TRIM(CLEAN(StudentTable[[#This Row],[Family Name 
(As printed in the HKID)]]))),"")</f>
        <v/>
      </c>
      <c r="U80" t="str">
        <f>IF(StudentTable[[#This Row],[exists]],PROPER(TRIM(CLEAN(StudentTable[[#This Row],[Given Name 
(As printed in the HKID)]]))),"")</f>
        <v/>
      </c>
      <c r="V80" t="str">
        <f>IF(StudentTable[[#This Row],[exists]],TRIM(UPPER(StudentTable[[#This Row],[normalized family name]])&amp;" "&amp;PROPER(StudentTable[[#This Row],[normalized given name]])),"")</f>
        <v/>
      </c>
      <c r="W80" t="str">
        <f>IF(StudentTable[[#This Row],[exists]],LOWER(TRIM(CLEAN(StudentTable[[#This Row],[Active Email Address
(for login name and communication)]]))),"")</f>
        <v/>
      </c>
      <c r="X80" t="b">
        <f>StudentTable[[#This Row],[normalized full name]]=""</f>
        <v>1</v>
      </c>
      <c r="Y80" t="e">
        <f>SEARCH(" "&amp;StudentTable[[#This Row],[normalized given name]], StudentTable[[#This Row],[normalized family name]])</f>
        <v>#VALUE!</v>
      </c>
      <c r="Z80" t="e">
        <f>SEARCH(StudentTable[[#This Row],[normalized family name]]&amp;" ",StudentTable[[#This Row],[normalized given name]])</f>
        <v>#VALUE!</v>
      </c>
      <c r="AA8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0" t="b">
        <f>AND(StudentTable[[#This Row],[exists]],StudentTable[[#This Row],[normalized family name]]&lt;&gt;"",IF(ISERROR(StudentTable[[#This Row],[fname in gname]]),FALSE, StudentTable[[#This Row],[fname in gname]]=1))</f>
        <v>0</v>
      </c>
      <c r="AC80" t="e">
        <f>VALUE(LEFT(TRIM(CLEAN(StudentTable[[#This Row],[Class]])),1))</f>
        <v>#VALUE!</v>
      </c>
      <c r="AD80" t="e">
        <f>VALUE(RIGHT(TRIM(CLEAN(StudentTable[[#This Row],[Class]])),1))</f>
        <v>#VALUE!</v>
      </c>
      <c r="AE8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0" t="e">
        <f>FIND("@",StudentTable[[#This Row],[normalized email]])</f>
        <v>#VALUE!</v>
      </c>
      <c r="AG8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0" t="b">
        <f>AND(StudentTable[[#This Row],[exists]],ISNUMBER(FIND(" ",StudentTable[[#This Row],[normalized email]])))</f>
        <v>0</v>
      </c>
      <c r="AI80" t="b">
        <f>AND(StudentTable[[#This Row],[exists]],ISERROR(FIND(".",RIGHT(StudentTable[[#This Row],[normalized email]],LEN(StudentTable[[#This Row],[normalized email]])-StudentTable[[#This Row],[at post in email]]))))</f>
        <v>0</v>
      </c>
      <c r="AJ80" t="b">
        <f>AND(StudentTable[[#This Row],[exists]],StudentTable[[#This Row],[normalized email]]&lt;&gt;"",COUNTIF(StudentTable[normalized email],StudentTable[[#This Row],[normalized email]])&gt;1)</f>
        <v>0</v>
      </c>
      <c r="AK80" t="b">
        <f>AND(StudentTable[[#This Row],[exists]],ISNUMBER(FIND("mial.",StudentTable[[#This Row],[normalized email]],StudentTable[[#This Row],[at post in email]]+1)))</f>
        <v>0</v>
      </c>
      <c r="AL80" t="b">
        <f>AND(StudentTable[[#This Row],[exists]],ISNUMBER(FIND("mil.",StudentTable[[#This Row],[normalized email]],StudentTable[[#This Row],[at post in email]]+1)))</f>
        <v>0</v>
      </c>
      <c r="AM80" t="b">
        <f>AND(StudentTable[[#This Row],[exists]],ISNUMBER(FIND("mal.",StudentTable[[#This Row],[normalized email]],StudentTable[[#This Row],[at post in email]]+1)))</f>
        <v>0</v>
      </c>
    </row>
    <row r="81" spans="1:39" ht="15.75" x14ac:dyDescent="0.25">
      <c r="A81" s="18">
        <v>67</v>
      </c>
      <c r="B81" s="31"/>
      <c r="C81" s="31"/>
      <c r="D81" s="31"/>
      <c r="E81" s="31"/>
      <c r="F81" s="34" t="str">
        <f>StudentTable[[#This Row],[grade string]]</f>
        <v/>
      </c>
      <c r="G81" s="34"/>
      <c r="H8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1" s="45" t="str">
        <f>StudentTable[[#This Row],[normalized full name]]</f>
        <v/>
      </c>
      <c r="J8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1" t="b">
        <f>AND(StudentTable[[#This Row],[exists]],OR(StudentTable[[#This Row],[blank full name]]))</f>
        <v>0</v>
      </c>
      <c r="L81" t="b">
        <f>AND(StudentTable[[#This Row],[exists]],OR(StudentTable[[#This Row],[blank full name]]))</f>
        <v>0</v>
      </c>
      <c r="M81" t="b">
        <f>AND(StudentTable[[#This Row],[exists]],OR(ISBLANK(StudentTable[[#This Row],[Active Email Address
(for login name and communication)]]),StudentTable[[#This Row],[email has many at]:[email duplicated]]))</f>
        <v>0</v>
      </c>
      <c r="N81" t="b">
        <f>AND(StudentTable[[#This Row],[exists]],ISBLANK(StudentTable[[#This Row],[Class]]))</f>
        <v>0</v>
      </c>
      <c r="O81" t="b">
        <f>AND(StudentTable[[#This Row],[exists]],ISERROR(_xlfn.XMATCH(StudentTable[[#This Row],[Form
(P1-P6, S1-S6)]],{"P1","P2","P3","P4","P5","P6","S1","S2","S3","S4","S5","S6"})))</f>
        <v>0</v>
      </c>
      <c r="P81" t="b">
        <f>AND(StudentTable[[#This Row],[exists]],ISBLANK(StudentTable[[#This Row],[Submission Batch'#]]))</f>
        <v>0</v>
      </c>
      <c r="Q81" t="b">
        <f>AND(StudentTable[[#This Row],[exists]],StudentTable[[#This Row],[gname in fname tail]])</f>
        <v>0</v>
      </c>
      <c r="R81" t="b">
        <f>AND(StudentTable[[#This Row],[exists]],StudentTable[[#This Row],[fname in gname head]])</f>
        <v>0</v>
      </c>
      <c r="S81" t="b">
        <f>AND(StudentTable[[#This Row],[exists]],OR(StudentTable[[#This Row],[email has mial.]:[email has mal.]]))</f>
        <v>0</v>
      </c>
      <c r="T81" t="str">
        <f>IF(StudentTable[[#This Row],[exists]],UPPER(TRIM(CLEAN(StudentTable[[#This Row],[Family Name 
(As printed in the HKID)]]))),"")</f>
        <v/>
      </c>
      <c r="U81" t="str">
        <f>IF(StudentTable[[#This Row],[exists]],PROPER(TRIM(CLEAN(StudentTable[[#This Row],[Given Name 
(As printed in the HKID)]]))),"")</f>
        <v/>
      </c>
      <c r="V81" t="str">
        <f>IF(StudentTable[[#This Row],[exists]],TRIM(UPPER(StudentTable[[#This Row],[normalized family name]])&amp;" "&amp;PROPER(StudentTable[[#This Row],[normalized given name]])),"")</f>
        <v/>
      </c>
      <c r="W81" t="str">
        <f>IF(StudentTable[[#This Row],[exists]],LOWER(TRIM(CLEAN(StudentTable[[#This Row],[Active Email Address
(for login name and communication)]]))),"")</f>
        <v/>
      </c>
      <c r="X81" t="b">
        <f>StudentTable[[#This Row],[normalized full name]]=""</f>
        <v>1</v>
      </c>
      <c r="Y81" t="e">
        <f>SEARCH(" "&amp;StudentTable[[#This Row],[normalized given name]], StudentTable[[#This Row],[normalized family name]])</f>
        <v>#VALUE!</v>
      </c>
      <c r="Z81" t="e">
        <f>SEARCH(StudentTable[[#This Row],[normalized family name]]&amp;" ",StudentTable[[#This Row],[normalized given name]])</f>
        <v>#VALUE!</v>
      </c>
      <c r="AA8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1" t="b">
        <f>AND(StudentTable[[#This Row],[exists]],StudentTable[[#This Row],[normalized family name]]&lt;&gt;"",IF(ISERROR(StudentTable[[#This Row],[fname in gname]]),FALSE, StudentTable[[#This Row],[fname in gname]]=1))</f>
        <v>0</v>
      </c>
      <c r="AC81" t="e">
        <f>VALUE(LEFT(TRIM(CLEAN(StudentTable[[#This Row],[Class]])),1))</f>
        <v>#VALUE!</v>
      </c>
      <c r="AD81" t="e">
        <f>VALUE(RIGHT(TRIM(CLEAN(StudentTable[[#This Row],[Class]])),1))</f>
        <v>#VALUE!</v>
      </c>
      <c r="AE8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1" t="e">
        <f>FIND("@",StudentTable[[#This Row],[normalized email]])</f>
        <v>#VALUE!</v>
      </c>
      <c r="AG8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1" t="b">
        <f>AND(StudentTable[[#This Row],[exists]],ISNUMBER(FIND(" ",StudentTable[[#This Row],[normalized email]])))</f>
        <v>0</v>
      </c>
      <c r="AI81" t="b">
        <f>AND(StudentTable[[#This Row],[exists]],ISERROR(FIND(".",RIGHT(StudentTable[[#This Row],[normalized email]],LEN(StudentTable[[#This Row],[normalized email]])-StudentTable[[#This Row],[at post in email]]))))</f>
        <v>0</v>
      </c>
      <c r="AJ81" t="b">
        <f>AND(StudentTable[[#This Row],[exists]],StudentTable[[#This Row],[normalized email]]&lt;&gt;"",COUNTIF(StudentTable[normalized email],StudentTable[[#This Row],[normalized email]])&gt;1)</f>
        <v>0</v>
      </c>
      <c r="AK81" t="b">
        <f>AND(StudentTable[[#This Row],[exists]],ISNUMBER(FIND("mial.",StudentTable[[#This Row],[normalized email]],StudentTable[[#This Row],[at post in email]]+1)))</f>
        <v>0</v>
      </c>
      <c r="AL81" t="b">
        <f>AND(StudentTable[[#This Row],[exists]],ISNUMBER(FIND("mil.",StudentTable[[#This Row],[normalized email]],StudentTable[[#This Row],[at post in email]]+1)))</f>
        <v>0</v>
      </c>
      <c r="AM81" t="b">
        <f>AND(StudentTable[[#This Row],[exists]],ISNUMBER(FIND("mal.",StudentTable[[#This Row],[normalized email]],StudentTable[[#This Row],[at post in email]]+1)))</f>
        <v>0</v>
      </c>
    </row>
    <row r="82" spans="1:39" ht="15.75" x14ac:dyDescent="0.25">
      <c r="A82" s="18">
        <v>68</v>
      </c>
      <c r="B82" s="31"/>
      <c r="C82" s="31"/>
      <c r="D82" s="31"/>
      <c r="E82" s="31"/>
      <c r="F82" s="34" t="str">
        <f>StudentTable[[#This Row],[grade string]]</f>
        <v/>
      </c>
      <c r="G82" s="34"/>
      <c r="H8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2" s="45" t="str">
        <f>StudentTable[[#This Row],[normalized full name]]</f>
        <v/>
      </c>
      <c r="J8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2" t="b">
        <f>AND(StudentTable[[#This Row],[exists]],OR(StudentTable[[#This Row],[blank full name]]))</f>
        <v>0</v>
      </c>
      <c r="L82" t="b">
        <f>AND(StudentTable[[#This Row],[exists]],OR(StudentTable[[#This Row],[blank full name]]))</f>
        <v>0</v>
      </c>
      <c r="M82" t="b">
        <f>AND(StudentTable[[#This Row],[exists]],OR(ISBLANK(StudentTable[[#This Row],[Active Email Address
(for login name and communication)]]),StudentTable[[#This Row],[email has many at]:[email duplicated]]))</f>
        <v>0</v>
      </c>
      <c r="N82" t="b">
        <f>AND(StudentTable[[#This Row],[exists]],ISBLANK(StudentTable[[#This Row],[Class]]))</f>
        <v>0</v>
      </c>
      <c r="O82" t="b">
        <f>AND(StudentTable[[#This Row],[exists]],ISERROR(_xlfn.XMATCH(StudentTable[[#This Row],[Form
(P1-P6, S1-S6)]],{"P1","P2","P3","P4","P5","P6","S1","S2","S3","S4","S5","S6"})))</f>
        <v>0</v>
      </c>
      <c r="P82" t="b">
        <f>AND(StudentTable[[#This Row],[exists]],ISBLANK(StudentTable[[#This Row],[Submission Batch'#]]))</f>
        <v>0</v>
      </c>
      <c r="Q82" t="b">
        <f>AND(StudentTable[[#This Row],[exists]],StudentTable[[#This Row],[gname in fname tail]])</f>
        <v>0</v>
      </c>
      <c r="R82" t="b">
        <f>AND(StudentTable[[#This Row],[exists]],StudentTable[[#This Row],[fname in gname head]])</f>
        <v>0</v>
      </c>
      <c r="S82" t="b">
        <f>AND(StudentTable[[#This Row],[exists]],OR(StudentTable[[#This Row],[email has mial.]:[email has mal.]]))</f>
        <v>0</v>
      </c>
      <c r="T82" t="str">
        <f>IF(StudentTable[[#This Row],[exists]],UPPER(TRIM(CLEAN(StudentTable[[#This Row],[Family Name 
(As printed in the HKID)]]))),"")</f>
        <v/>
      </c>
      <c r="U82" t="str">
        <f>IF(StudentTable[[#This Row],[exists]],PROPER(TRIM(CLEAN(StudentTable[[#This Row],[Given Name 
(As printed in the HKID)]]))),"")</f>
        <v/>
      </c>
      <c r="V82" t="str">
        <f>IF(StudentTable[[#This Row],[exists]],TRIM(UPPER(StudentTable[[#This Row],[normalized family name]])&amp;" "&amp;PROPER(StudentTable[[#This Row],[normalized given name]])),"")</f>
        <v/>
      </c>
      <c r="W82" t="str">
        <f>IF(StudentTable[[#This Row],[exists]],LOWER(TRIM(CLEAN(StudentTable[[#This Row],[Active Email Address
(for login name and communication)]]))),"")</f>
        <v/>
      </c>
      <c r="X82" t="b">
        <f>StudentTable[[#This Row],[normalized full name]]=""</f>
        <v>1</v>
      </c>
      <c r="Y82" t="e">
        <f>SEARCH(" "&amp;StudentTable[[#This Row],[normalized given name]], StudentTable[[#This Row],[normalized family name]])</f>
        <v>#VALUE!</v>
      </c>
      <c r="Z82" t="e">
        <f>SEARCH(StudentTable[[#This Row],[normalized family name]]&amp;" ",StudentTable[[#This Row],[normalized given name]])</f>
        <v>#VALUE!</v>
      </c>
      <c r="AA8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2" t="b">
        <f>AND(StudentTable[[#This Row],[exists]],StudentTable[[#This Row],[normalized family name]]&lt;&gt;"",IF(ISERROR(StudentTable[[#This Row],[fname in gname]]),FALSE, StudentTable[[#This Row],[fname in gname]]=1))</f>
        <v>0</v>
      </c>
      <c r="AC82" t="e">
        <f>VALUE(LEFT(TRIM(CLEAN(StudentTable[[#This Row],[Class]])),1))</f>
        <v>#VALUE!</v>
      </c>
      <c r="AD82" t="e">
        <f>VALUE(RIGHT(TRIM(CLEAN(StudentTable[[#This Row],[Class]])),1))</f>
        <v>#VALUE!</v>
      </c>
      <c r="AE8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2" t="e">
        <f>FIND("@",StudentTable[[#This Row],[normalized email]])</f>
        <v>#VALUE!</v>
      </c>
      <c r="AG8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2" t="b">
        <f>AND(StudentTable[[#This Row],[exists]],ISNUMBER(FIND(" ",StudentTable[[#This Row],[normalized email]])))</f>
        <v>0</v>
      </c>
      <c r="AI82" t="b">
        <f>AND(StudentTable[[#This Row],[exists]],ISERROR(FIND(".",RIGHT(StudentTable[[#This Row],[normalized email]],LEN(StudentTable[[#This Row],[normalized email]])-StudentTable[[#This Row],[at post in email]]))))</f>
        <v>0</v>
      </c>
      <c r="AJ82" t="b">
        <f>AND(StudentTable[[#This Row],[exists]],StudentTable[[#This Row],[normalized email]]&lt;&gt;"",COUNTIF(StudentTable[normalized email],StudentTable[[#This Row],[normalized email]])&gt;1)</f>
        <v>0</v>
      </c>
      <c r="AK82" t="b">
        <f>AND(StudentTable[[#This Row],[exists]],ISNUMBER(FIND("mial.",StudentTable[[#This Row],[normalized email]],StudentTable[[#This Row],[at post in email]]+1)))</f>
        <v>0</v>
      </c>
      <c r="AL82" t="b">
        <f>AND(StudentTable[[#This Row],[exists]],ISNUMBER(FIND("mil.",StudentTable[[#This Row],[normalized email]],StudentTable[[#This Row],[at post in email]]+1)))</f>
        <v>0</v>
      </c>
      <c r="AM82" t="b">
        <f>AND(StudentTable[[#This Row],[exists]],ISNUMBER(FIND("mal.",StudentTable[[#This Row],[normalized email]],StudentTable[[#This Row],[at post in email]]+1)))</f>
        <v>0</v>
      </c>
    </row>
    <row r="83" spans="1:39" ht="15.75" x14ac:dyDescent="0.25">
      <c r="A83" s="18">
        <v>69</v>
      </c>
      <c r="B83" s="31"/>
      <c r="C83" s="31"/>
      <c r="D83" s="31"/>
      <c r="E83" s="31"/>
      <c r="F83" s="34" t="str">
        <f>StudentTable[[#This Row],[grade string]]</f>
        <v/>
      </c>
      <c r="G83" s="34"/>
      <c r="H8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3" s="45" t="str">
        <f>StudentTable[[#This Row],[normalized full name]]</f>
        <v/>
      </c>
      <c r="J8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3" t="b">
        <f>AND(StudentTable[[#This Row],[exists]],OR(StudentTable[[#This Row],[blank full name]]))</f>
        <v>0</v>
      </c>
      <c r="L83" t="b">
        <f>AND(StudentTable[[#This Row],[exists]],OR(StudentTable[[#This Row],[blank full name]]))</f>
        <v>0</v>
      </c>
      <c r="M83" t="b">
        <f>AND(StudentTable[[#This Row],[exists]],OR(ISBLANK(StudentTable[[#This Row],[Active Email Address
(for login name and communication)]]),StudentTable[[#This Row],[email has many at]:[email duplicated]]))</f>
        <v>0</v>
      </c>
      <c r="N83" t="b">
        <f>AND(StudentTable[[#This Row],[exists]],ISBLANK(StudentTable[[#This Row],[Class]]))</f>
        <v>0</v>
      </c>
      <c r="O83" t="b">
        <f>AND(StudentTable[[#This Row],[exists]],ISERROR(_xlfn.XMATCH(StudentTable[[#This Row],[Form
(P1-P6, S1-S6)]],{"P1","P2","P3","P4","P5","P6","S1","S2","S3","S4","S5","S6"})))</f>
        <v>0</v>
      </c>
      <c r="P83" t="b">
        <f>AND(StudentTable[[#This Row],[exists]],ISBLANK(StudentTable[[#This Row],[Submission Batch'#]]))</f>
        <v>0</v>
      </c>
      <c r="Q83" t="b">
        <f>AND(StudentTable[[#This Row],[exists]],StudentTable[[#This Row],[gname in fname tail]])</f>
        <v>0</v>
      </c>
      <c r="R83" t="b">
        <f>AND(StudentTable[[#This Row],[exists]],StudentTable[[#This Row],[fname in gname head]])</f>
        <v>0</v>
      </c>
      <c r="S83" t="b">
        <f>AND(StudentTable[[#This Row],[exists]],OR(StudentTable[[#This Row],[email has mial.]:[email has mal.]]))</f>
        <v>0</v>
      </c>
      <c r="T83" t="str">
        <f>IF(StudentTable[[#This Row],[exists]],UPPER(TRIM(CLEAN(StudentTable[[#This Row],[Family Name 
(As printed in the HKID)]]))),"")</f>
        <v/>
      </c>
      <c r="U83" t="str">
        <f>IF(StudentTable[[#This Row],[exists]],PROPER(TRIM(CLEAN(StudentTable[[#This Row],[Given Name 
(As printed in the HKID)]]))),"")</f>
        <v/>
      </c>
      <c r="V83" t="str">
        <f>IF(StudentTable[[#This Row],[exists]],TRIM(UPPER(StudentTable[[#This Row],[normalized family name]])&amp;" "&amp;PROPER(StudentTable[[#This Row],[normalized given name]])),"")</f>
        <v/>
      </c>
      <c r="W83" t="str">
        <f>IF(StudentTable[[#This Row],[exists]],LOWER(TRIM(CLEAN(StudentTable[[#This Row],[Active Email Address
(for login name and communication)]]))),"")</f>
        <v/>
      </c>
      <c r="X83" t="b">
        <f>StudentTable[[#This Row],[normalized full name]]=""</f>
        <v>1</v>
      </c>
      <c r="Y83" t="e">
        <f>SEARCH(" "&amp;StudentTable[[#This Row],[normalized given name]], StudentTable[[#This Row],[normalized family name]])</f>
        <v>#VALUE!</v>
      </c>
      <c r="Z83" t="e">
        <f>SEARCH(StudentTable[[#This Row],[normalized family name]]&amp;" ",StudentTable[[#This Row],[normalized given name]])</f>
        <v>#VALUE!</v>
      </c>
      <c r="AA8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3" t="b">
        <f>AND(StudentTable[[#This Row],[exists]],StudentTable[[#This Row],[normalized family name]]&lt;&gt;"",IF(ISERROR(StudentTable[[#This Row],[fname in gname]]),FALSE, StudentTable[[#This Row],[fname in gname]]=1))</f>
        <v>0</v>
      </c>
      <c r="AC83" t="e">
        <f>VALUE(LEFT(TRIM(CLEAN(StudentTable[[#This Row],[Class]])),1))</f>
        <v>#VALUE!</v>
      </c>
      <c r="AD83" t="e">
        <f>VALUE(RIGHT(TRIM(CLEAN(StudentTable[[#This Row],[Class]])),1))</f>
        <v>#VALUE!</v>
      </c>
      <c r="AE8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3" t="e">
        <f>FIND("@",StudentTable[[#This Row],[normalized email]])</f>
        <v>#VALUE!</v>
      </c>
      <c r="AG8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3" t="b">
        <f>AND(StudentTable[[#This Row],[exists]],ISNUMBER(FIND(" ",StudentTable[[#This Row],[normalized email]])))</f>
        <v>0</v>
      </c>
      <c r="AI83" t="b">
        <f>AND(StudentTable[[#This Row],[exists]],ISERROR(FIND(".",RIGHT(StudentTable[[#This Row],[normalized email]],LEN(StudentTable[[#This Row],[normalized email]])-StudentTable[[#This Row],[at post in email]]))))</f>
        <v>0</v>
      </c>
      <c r="AJ83" t="b">
        <f>AND(StudentTable[[#This Row],[exists]],StudentTable[[#This Row],[normalized email]]&lt;&gt;"",COUNTIF(StudentTable[normalized email],StudentTable[[#This Row],[normalized email]])&gt;1)</f>
        <v>0</v>
      </c>
      <c r="AK83" t="b">
        <f>AND(StudentTable[[#This Row],[exists]],ISNUMBER(FIND("mial.",StudentTable[[#This Row],[normalized email]],StudentTable[[#This Row],[at post in email]]+1)))</f>
        <v>0</v>
      </c>
      <c r="AL83" t="b">
        <f>AND(StudentTable[[#This Row],[exists]],ISNUMBER(FIND("mil.",StudentTable[[#This Row],[normalized email]],StudentTable[[#This Row],[at post in email]]+1)))</f>
        <v>0</v>
      </c>
      <c r="AM83" t="b">
        <f>AND(StudentTable[[#This Row],[exists]],ISNUMBER(FIND("mal.",StudentTable[[#This Row],[normalized email]],StudentTable[[#This Row],[at post in email]]+1)))</f>
        <v>0</v>
      </c>
    </row>
    <row r="84" spans="1:39" ht="15.75" x14ac:dyDescent="0.25">
      <c r="A84" s="18">
        <v>70</v>
      </c>
      <c r="B84" s="31"/>
      <c r="C84" s="31"/>
      <c r="D84" s="31"/>
      <c r="E84" s="31"/>
      <c r="F84" s="34" t="str">
        <f>StudentTable[[#This Row],[grade string]]</f>
        <v/>
      </c>
      <c r="G84" s="34"/>
      <c r="H8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4" s="45" t="str">
        <f>StudentTable[[#This Row],[normalized full name]]</f>
        <v/>
      </c>
      <c r="J8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4" t="b">
        <f>AND(StudentTable[[#This Row],[exists]],OR(StudentTable[[#This Row],[blank full name]]))</f>
        <v>0</v>
      </c>
      <c r="L84" t="b">
        <f>AND(StudentTable[[#This Row],[exists]],OR(StudentTable[[#This Row],[blank full name]]))</f>
        <v>0</v>
      </c>
      <c r="M84" t="b">
        <f>AND(StudentTable[[#This Row],[exists]],OR(ISBLANK(StudentTable[[#This Row],[Active Email Address
(for login name and communication)]]),StudentTable[[#This Row],[email has many at]:[email duplicated]]))</f>
        <v>0</v>
      </c>
      <c r="N84" t="b">
        <f>AND(StudentTable[[#This Row],[exists]],ISBLANK(StudentTable[[#This Row],[Class]]))</f>
        <v>0</v>
      </c>
      <c r="O84" t="b">
        <f>AND(StudentTable[[#This Row],[exists]],ISERROR(_xlfn.XMATCH(StudentTable[[#This Row],[Form
(P1-P6, S1-S6)]],{"P1","P2","P3","P4","P5","P6","S1","S2","S3","S4","S5","S6"})))</f>
        <v>0</v>
      </c>
      <c r="P84" t="b">
        <f>AND(StudentTable[[#This Row],[exists]],ISBLANK(StudentTable[[#This Row],[Submission Batch'#]]))</f>
        <v>0</v>
      </c>
      <c r="Q84" t="b">
        <f>AND(StudentTable[[#This Row],[exists]],StudentTable[[#This Row],[gname in fname tail]])</f>
        <v>0</v>
      </c>
      <c r="R84" t="b">
        <f>AND(StudentTable[[#This Row],[exists]],StudentTable[[#This Row],[fname in gname head]])</f>
        <v>0</v>
      </c>
      <c r="S84" t="b">
        <f>AND(StudentTable[[#This Row],[exists]],OR(StudentTable[[#This Row],[email has mial.]:[email has mal.]]))</f>
        <v>0</v>
      </c>
      <c r="T84" t="str">
        <f>IF(StudentTable[[#This Row],[exists]],UPPER(TRIM(CLEAN(StudentTable[[#This Row],[Family Name 
(As printed in the HKID)]]))),"")</f>
        <v/>
      </c>
      <c r="U84" t="str">
        <f>IF(StudentTable[[#This Row],[exists]],PROPER(TRIM(CLEAN(StudentTable[[#This Row],[Given Name 
(As printed in the HKID)]]))),"")</f>
        <v/>
      </c>
      <c r="V84" t="str">
        <f>IF(StudentTable[[#This Row],[exists]],TRIM(UPPER(StudentTable[[#This Row],[normalized family name]])&amp;" "&amp;PROPER(StudentTable[[#This Row],[normalized given name]])),"")</f>
        <v/>
      </c>
      <c r="W84" t="str">
        <f>IF(StudentTable[[#This Row],[exists]],LOWER(TRIM(CLEAN(StudentTable[[#This Row],[Active Email Address
(for login name and communication)]]))),"")</f>
        <v/>
      </c>
      <c r="X84" t="b">
        <f>StudentTable[[#This Row],[normalized full name]]=""</f>
        <v>1</v>
      </c>
      <c r="Y84" t="e">
        <f>SEARCH(" "&amp;StudentTable[[#This Row],[normalized given name]], StudentTable[[#This Row],[normalized family name]])</f>
        <v>#VALUE!</v>
      </c>
      <c r="Z84" t="e">
        <f>SEARCH(StudentTable[[#This Row],[normalized family name]]&amp;" ",StudentTable[[#This Row],[normalized given name]])</f>
        <v>#VALUE!</v>
      </c>
      <c r="AA8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4" t="b">
        <f>AND(StudentTable[[#This Row],[exists]],StudentTable[[#This Row],[normalized family name]]&lt;&gt;"",IF(ISERROR(StudentTable[[#This Row],[fname in gname]]),FALSE, StudentTable[[#This Row],[fname in gname]]=1))</f>
        <v>0</v>
      </c>
      <c r="AC84" t="e">
        <f>VALUE(LEFT(TRIM(CLEAN(StudentTable[[#This Row],[Class]])),1))</f>
        <v>#VALUE!</v>
      </c>
      <c r="AD84" t="e">
        <f>VALUE(RIGHT(TRIM(CLEAN(StudentTable[[#This Row],[Class]])),1))</f>
        <v>#VALUE!</v>
      </c>
      <c r="AE8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4" t="e">
        <f>FIND("@",StudentTable[[#This Row],[normalized email]])</f>
        <v>#VALUE!</v>
      </c>
      <c r="AG8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4" t="b">
        <f>AND(StudentTable[[#This Row],[exists]],ISNUMBER(FIND(" ",StudentTable[[#This Row],[normalized email]])))</f>
        <v>0</v>
      </c>
      <c r="AI84" t="b">
        <f>AND(StudentTable[[#This Row],[exists]],ISERROR(FIND(".",RIGHT(StudentTable[[#This Row],[normalized email]],LEN(StudentTable[[#This Row],[normalized email]])-StudentTable[[#This Row],[at post in email]]))))</f>
        <v>0</v>
      </c>
      <c r="AJ84" t="b">
        <f>AND(StudentTable[[#This Row],[exists]],StudentTable[[#This Row],[normalized email]]&lt;&gt;"",COUNTIF(StudentTable[normalized email],StudentTable[[#This Row],[normalized email]])&gt;1)</f>
        <v>0</v>
      </c>
      <c r="AK84" t="b">
        <f>AND(StudentTable[[#This Row],[exists]],ISNUMBER(FIND("mial.",StudentTable[[#This Row],[normalized email]],StudentTable[[#This Row],[at post in email]]+1)))</f>
        <v>0</v>
      </c>
      <c r="AL84" t="b">
        <f>AND(StudentTable[[#This Row],[exists]],ISNUMBER(FIND("mil.",StudentTable[[#This Row],[normalized email]],StudentTable[[#This Row],[at post in email]]+1)))</f>
        <v>0</v>
      </c>
      <c r="AM84" t="b">
        <f>AND(StudentTable[[#This Row],[exists]],ISNUMBER(FIND("mal.",StudentTable[[#This Row],[normalized email]],StudentTable[[#This Row],[at post in email]]+1)))</f>
        <v>0</v>
      </c>
    </row>
    <row r="85" spans="1:39" ht="15.75" x14ac:dyDescent="0.25">
      <c r="A85" s="18">
        <v>71</v>
      </c>
      <c r="B85" s="31"/>
      <c r="C85" s="31"/>
      <c r="D85" s="31"/>
      <c r="E85" s="31"/>
      <c r="F85" s="34" t="str">
        <f>StudentTable[[#This Row],[grade string]]</f>
        <v/>
      </c>
      <c r="G85" s="34"/>
      <c r="H8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5" s="45" t="str">
        <f>StudentTable[[#This Row],[normalized full name]]</f>
        <v/>
      </c>
      <c r="J8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5" t="b">
        <f>AND(StudentTable[[#This Row],[exists]],OR(StudentTable[[#This Row],[blank full name]]))</f>
        <v>0</v>
      </c>
      <c r="L85" t="b">
        <f>AND(StudentTable[[#This Row],[exists]],OR(StudentTable[[#This Row],[blank full name]]))</f>
        <v>0</v>
      </c>
      <c r="M85" t="b">
        <f>AND(StudentTable[[#This Row],[exists]],OR(ISBLANK(StudentTable[[#This Row],[Active Email Address
(for login name and communication)]]),StudentTable[[#This Row],[email has many at]:[email duplicated]]))</f>
        <v>0</v>
      </c>
      <c r="N85" t="b">
        <f>AND(StudentTable[[#This Row],[exists]],ISBLANK(StudentTable[[#This Row],[Class]]))</f>
        <v>0</v>
      </c>
      <c r="O85" t="b">
        <f>AND(StudentTable[[#This Row],[exists]],ISERROR(_xlfn.XMATCH(StudentTable[[#This Row],[Form
(P1-P6, S1-S6)]],{"P1","P2","P3","P4","P5","P6","S1","S2","S3","S4","S5","S6"})))</f>
        <v>0</v>
      </c>
      <c r="P85" t="b">
        <f>AND(StudentTable[[#This Row],[exists]],ISBLANK(StudentTable[[#This Row],[Submission Batch'#]]))</f>
        <v>0</v>
      </c>
      <c r="Q85" t="b">
        <f>AND(StudentTable[[#This Row],[exists]],StudentTable[[#This Row],[gname in fname tail]])</f>
        <v>0</v>
      </c>
      <c r="R85" t="b">
        <f>AND(StudentTable[[#This Row],[exists]],StudentTable[[#This Row],[fname in gname head]])</f>
        <v>0</v>
      </c>
      <c r="S85" t="b">
        <f>AND(StudentTable[[#This Row],[exists]],OR(StudentTable[[#This Row],[email has mial.]:[email has mal.]]))</f>
        <v>0</v>
      </c>
      <c r="T85" t="str">
        <f>IF(StudentTable[[#This Row],[exists]],UPPER(TRIM(CLEAN(StudentTable[[#This Row],[Family Name 
(As printed in the HKID)]]))),"")</f>
        <v/>
      </c>
      <c r="U85" t="str">
        <f>IF(StudentTable[[#This Row],[exists]],PROPER(TRIM(CLEAN(StudentTable[[#This Row],[Given Name 
(As printed in the HKID)]]))),"")</f>
        <v/>
      </c>
      <c r="V85" t="str">
        <f>IF(StudentTable[[#This Row],[exists]],TRIM(UPPER(StudentTable[[#This Row],[normalized family name]])&amp;" "&amp;PROPER(StudentTable[[#This Row],[normalized given name]])),"")</f>
        <v/>
      </c>
      <c r="W85" t="str">
        <f>IF(StudentTable[[#This Row],[exists]],LOWER(TRIM(CLEAN(StudentTable[[#This Row],[Active Email Address
(for login name and communication)]]))),"")</f>
        <v/>
      </c>
      <c r="X85" t="b">
        <f>StudentTable[[#This Row],[normalized full name]]=""</f>
        <v>1</v>
      </c>
      <c r="Y85" t="e">
        <f>SEARCH(" "&amp;StudentTable[[#This Row],[normalized given name]], StudentTable[[#This Row],[normalized family name]])</f>
        <v>#VALUE!</v>
      </c>
      <c r="Z85" t="e">
        <f>SEARCH(StudentTable[[#This Row],[normalized family name]]&amp;" ",StudentTable[[#This Row],[normalized given name]])</f>
        <v>#VALUE!</v>
      </c>
      <c r="AA8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5" t="b">
        <f>AND(StudentTable[[#This Row],[exists]],StudentTable[[#This Row],[normalized family name]]&lt;&gt;"",IF(ISERROR(StudentTable[[#This Row],[fname in gname]]),FALSE, StudentTable[[#This Row],[fname in gname]]=1))</f>
        <v>0</v>
      </c>
      <c r="AC85" t="e">
        <f>VALUE(LEFT(TRIM(CLEAN(StudentTable[[#This Row],[Class]])),1))</f>
        <v>#VALUE!</v>
      </c>
      <c r="AD85" t="e">
        <f>VALUE(RIGHT(TRIM(CLEAN(StudentTable[[#This Row],[Class]])),1))</f>
        <v>#VALUE!</v>
      </c>
      <c r="AE8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5" t="e">
        <f>FIND("@",StudentTable[[#This Row],[normalized email]])</f>
        <v>#VALUE!</v>
      </c>
      <c r="AG8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5" t="b">
        <f>AND(StudentTable[[#This Row],[exists]],ISNUMBER(FIND(" ",StudentTable[[#This Row],[normalized email]])))</f>
        <v>0</v>
      </c>
      <c r="AI85" t="b">
        <f>AND(StudentTable[[#This Row],[exists]],ISERROR(FIND(".",RIGHT(StudentTable[[#This Row],[normalized email]],LEN(StudentTable[[#This Row],[normalized email]])-StudentTable[[#This Row],[at post in email]]))))</f>
        <v>0</v>
      </c>
      <c r="AJ85" t="b">
        <f>AND(StudentTable[[#This Row],[exists]],StudentTable[[#This Row],[normalized email]]&lt;&gt;"",COUNTIF(StudentTable[normalized email],StudentTable[[#This Row],[normalized email]])&gt;1)</f>
        <v>0</v>
      </c>
      <c r="AK85" t="b">
        <f>AND(StudentTable[[#This Row],[exists]],ISNUMBER(FIND("mial.",StudentTable[[#This Row],[normalized email]],StudentTable[[#This Row],[at post in email]]+1)))</f>
        <v>0</v>
      </c>
      <c r="AL85" t="b">
        <f>AND(StudentTable[[#This Row],[exists]],ISNUMBER(FIND("mil.",StudentTable[[#This Row],[normalized email]],StudentTable[[#This Row],[at post in email]]+1)))</f>
        <v>0</v>
      </c>
      <c r="AM85" t="b">
        <f>AND(StudentTable[[#This Row],[exists]],ISNUMBER(FIND("mal.",StudentTable[[#This Row],[normalized email]],StudentTable[[#This Row],[at post in email]]+1)))</f>
        <v>0</v>
      </c>
    </row>
    <row r="86" spans="1:39" ht="15.75" x14ac:dyDescent="0.25">
      <c r="A86" s="18">
        <v>72</v>
      </c>
      <c r="B86" s="31"/>
      <c r="C86" s="31"/>
      <c r="D86" s="31"/>
      <c r="E86" s="31"/>
      <c r="F86" s="34" t="str">
        <f>StudentTable[[#This Row],[grade string]]</f>
        <v/>
      </c>
      <c r="G86" s="34"/>
      <c r="H8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6" s="45" t="str">
        <f>StudentTable[[#This Row],[normalized full name]]</f>
        <v/>
      </c>
      <c r="J8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6" t="b">
        <f>AND(StudentTable[[#This Row],[exists]],OR(StudentTable[[#This Row],[blank full name]]))</f>
        <v>0</v>
      </c>
      <c r="L86" t="b">
        <f>AND(StudentTable[[#This Row],[exists]],OR(StudentTable[[#This Row],[blank full name]]))</f>
        <v>0</v>
      </c>
      <c r="M86" t="b">
        <f>AND(StudentTable[[#This Row],[exists]],OR(ISBLANK(StudentTable[[#This Row],[Active Email Address
(for login name and communication)]]),StudentTable[[#This Row],[email has many at]:[email duplicated]]))</f>
        <v>0</v>
      </c>
      <c r="N86" t="b">
        <f>AND(StudentTable[[#This Row],[exists]],ISBLANK(StudentTable[[#This Row],[Class]]))</f>
        <v>0</v>
      </c>
      <c r="O86" t="b">
        <f>AND(StudentTable[[#This Row],[exists]],ISERROR(_xlfn.XMATCH(StudentTable[[#This Row],[Form
(P1-P6, S1-S6)]],{"P1","P2","P3","P4","P5","P6","S1","S2","S3","S4","S5","S6"})))</f>
        <v>0</v>
      </c>
      <c r="P86" t="b">
        <f>AND(StudentTable[[#This Row],[exists]],ISBLANK(StudentTable[[#This Row],[Submission Batch'#]]))</f>
        <v>0</v>
      </c>
      <c r="Q86" t="b">
        <f>AND(StudentTable[[#This Row],[exists]],StudentTable[[#This Row],[gname in fname tail]])</f>
        <v>0</v>
      </c>
      <c r="R86" t="b">
        <f>AND(StudentTable[[#This Row],[exists]],StudentTable[[#This Row],[fname in gname head]])</f>
        <v>0</v>
      </c>
      <c r="S86" t="b">
        <f>AND(StudentTable[[#This Row],[exists]],OR(StudentTable[[#This Row],[email has mial.]:[email has mal.]]))</f>
        <v>0</v>
      </c>
      <c r="T86" t="str">
        <f>IF(StudentTable[[#This Row],[exists]],UPPER(TRIM(CLEAN(StudentTable[[#This Row],[Family Name 
(As printed in the HKID)]]))),"")</f>
        <v/>
      </c>
      <c r="U86" t="str">
        <f>IF(StudentTable[[#This Row],[exists]],PROPER(TRIM(CLEAN(StudentTable[[#This Row],[Given Name 
(As printed in the HKID)]]))),"")</f>
        <v/>
      </c>
      <c r="V86" t="str">
        <f>IF(StudentTable[[#This Row],[exists]],TRIM(UPPER(StudentTable[[#This Row],[normalized family name]])&amp;" "&amp;PROPER(StudentTable[[#This Row],[normalized given name]])),"")</f>
        <v/>
      </c>
      <c r="W86" t="str">
        <f>IF(StudentTable[[#This Row],[exists]],LOWER(TRIM(CLEAN(StudentTable[[#This Row],[Active Email Address
(for login name and communication)]]))),"")</f>
        <v/>
      </c>
      <c r="X86" t="b">
        <f>StudentTable[[#This Row],[normalized full name]]=""</f>
        <v>1</v>
      </c>
      <c r="Y86" t="e">
        <f>SEARCH(" "&amp;StudentTable[[#This Row],[normalized given name]], StudentTable[[#This Row],[normalized family name]])</f>
        <v>#VALUE!</v>
      </c>
      <c r="Z86" t="e">
        <f>SEARCH(StudentTable[[#This Row],[normalized family name]]&amp;" ",StudentTable[[#This Row],[normalized given name]])</f>
        <v>#VALUE!</v>
      </c>
      <c r="AA8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6" t="b">
        <f>AND(StudentTable[[#This Row],[exists]],StudentTable[[#This Row],[normalized family name]]&lt;&gt;"",IF(ISERROR(StudentTable[[#This Row],[fname in gname]]),FALSE, StudentTable[[#This Row],[fname in gname]]=1))</f>
        <v>0</v>
      </c>
      <c r="AC86" t="e">
        <f>VALUE(LEFT(TRIM(CLEAN(StudentTable[[#This Row],[Class]])),1))</f>
        <v>#VALUE!</v>
      </c>
      <c r="AD86" t="e">
        <f>VALUE(RIGHT(TRIM(CLEAN(StudentTable[[#This Row],[Class]])),1))</f>
        <v>#VALUE!</v>
      </c>
      <c r="AE8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6" t="e">
        <f>FIND("@",StudentTable[[#This Row],[normalized email]])</f>
        <v>#VALUE!</v>
      </c>
      <c r="AG8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6" t="b">
        <f>AND(StudentTable[[#This Row],[exists]],ISNUMBER(FIND(" ",StudentTable[[#This Row],[normalized email]])))</f>
        <v>0</v>
      </c>
      <c r="AI86" t="b">
        <f>AND(StudentTable[[#This Row],[exists]],ISERROR(FIND(".",RIGHT(StudentTable[[#This Row],[normalized email]],LEN(StudentTable[[#This Row],[normalized email]])-StudentTable[[#This Row],[at post in email]]))))</f>
        <v>0</v>
      </c>
      <c r="AJ86" t="b">
        <f>AND(StudentTable[[#This Row],[exists]],StudentTable[[#This Row],[normalized email]]&lt;&gt;"",COUNTIF(StudentTable[normalized email],StudentTable[[#This Row],[normalized email]])&gt;1)</f>
        <v>0</v>
      </c>
      <c r="AK86" t="b">
        <f>AND(StudentTable[[#This Row],[exists]],ISNUMBER(FIND("mial.",StudentTable[[#This Row],[normalized email]],StudentTable[[#This Row],[at post in email]]+1)))</f>
        <v>0</v>
      </c>
      <c r="AL86" t="b">
        <f>AND(StudentTable[[#This Row],[exists]],ISNUMBER(FIND("mil.",StudentTable[[#This Row],[normalized email]],StudentTable[[#This Row],[at post in email]]+1)))</f>
        <v>0</v>
      </c>
      <c r="AM86" t="b">
        <f>AND(StudentTable[[#This Row],[exists]],ISNUMBER(FIND("mal.",StudentTable[[#This Row],[normalized email]],StudentTable[[#This Row],[at post in email]]+1)))</f>
        <v>0</v>
      </c>
    </row>
    <row r="87" spans="1:39" ht="15.75" x14ac:dyDescent="0.25">
      <c r="A87" s="18">
        <v>73</v>
      </c>
      <c r="B87" s="31"/>
      <c r="C87" s="31"/>
      <c r="D87" s="31"/>
      <c r="E87" s="31"/>
      <c r="F87" s="34" t="str">
        <f>StudentTable[[#This Row],[grade string]]</f>
        <v/>
      </c>
      <c r="G87" s="34"/>
      <c r="H8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7" s="45" t="str">
        <f>StudentTable[[#This Row],[normalized full name]]</f>
        <v/>
      </c>
      <c r="J8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7" t="b">
        <f>AND(StudentTable[[#This Row],[exists]],OR(StudentTable[[#This Row],[blank full name]]))</f>
        <v>0</v>
      </c>
      <c r="L87" t="b">
        <f>AND(StudentTable[[#This Row],[exists]],OR(StudentTable[[#This Row],[blank full name]]))</f>
        <v>0</v>
      </c>
      <c r="M87" t="b">
        <f>AND(StudentTable[[#This Row],[exists]],OR(ISBLANK(StudentTable[[#This Row],[Active Email Address
(for login name and communication)]]),StudentTable[[#This Row],[email has many at]:[email duplicated]]))</f>
        <v>0</v>
      </c>
      <c r="N87" t="b">
        <f>AND(StudentTable[[#This Row],[exists]],ISBLANK(StudentTable[[#This Row],[Class]]))</f>
        <v>0</v>
      </c>
      <c r="O87" t="b">
        <f>AND(StudentTable[[#This Row],[exists]],ISERROR(_xlfn.XMATCH(StudentTable[[#This Row],[Form
(P1-P6, S1-S6)]],{"P1","P2","P3","P4","P5","P6","S1","S2","S3","S4","S5","S6"})))</f>
        <v>0</v>
      </c>
      <c r="P87" t="b">
        <f>AND(StudentTable[[#This Row],[exists]],ISBLANK(StudentTable[[#This Row],[Submission Batch'#]]))</f>
        <v>0</v>
      </c>
      <c r="Q87" t="b">
        <f>AND(StudentTable[[#This Row],[exists]],StudentTable[[#This Row],[gname in fname tail]])</f>
        <v>0</v>
      </c>
      <c r="R87" t="b">
        <f>AND(StudentTable[[#This Row],[exists]],StudentTable[[#This Row],[fname in gname head]])</f>
        <v>0</v>
      </c>
      <c r="S87" t="b">
        <f>AND(StudentTable[[#This Row],[exists]],OR(StudentTable[[#This Row],[email has mial.]:[email has mal.]]))</f>
        <v>0</v>
      </c>
      <c r="T87" t="str">
        <f>IF(StudentTable[[#This Row],[exists]],UPPER(TRIM(CLEAN(StudentTable[[#This Row],[Family Name 
(As printed in the HKID)]]))),"")</f>
        <v/>
      </c>
      <c r="U87" t="str">
        <f>IF(StudentTable[[#This Row],[exists]],PROPER(TRIM(CLEAN(StudentTable[[#This Row],[Given Name 
(As printed in the HKID)]]))),"")</f>
        <v/>
      </c>
      <c r="V87" t="str">
        <f>IF(StudentTable[[#This Row],[exists]],TRIM(UPPER(StudentTable[[#This Row],[normalized family name]])&amp;" "&amp;PROPER(StudentTable[[#This Row],[normalized given name]])),"")</f>
        <v/>
      </c>
      <c r="W87" t="str">
        <f>IF(StudentTable[[#This Row],[exists]],LOWER(TRIM(CLEAN(StudentTable[[#This Row],[Active Email Address
(for login name and communication)]]))),"")</f>
        <v/>
      </c>
      <c r="X87" t="b">
        <f>StudentTable[[#This Row],[normalized full name]]=""</f>
        <v>1</v>
      </c>
      <c r="Y87" t="e">
        <f>SEARCH(" "&amp;StudentTable[[#This Row],[normalized given name]], StudentTable[[#This Row],[normalized family name]])</f>
        <v>#VALUE!</v>
      </c>
      <c r="Z87" t="e">
        <f>SEARCH(StudentTable[[#This Row],[normalized family name]]&amp;" ",StudentTable[[#This Row],[normalized given name]])</f>
        <v>#VALUE!</v>
      </c>
      <c r="AA8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7" t="b">
        <f>AND(StudentTable[[#This Row],[exists]],StudentTable[[#This Row],[normalized family name]]&lt;&gt;"",IF(ISERROR(StudentTable[[#This Row],[fname in gname]]),FALSE, StudentTable[[#This Row],[fname in gname]]=1))</f>
        <v>0</v>
      </c>
      <c r="AC87" t="e">
        <f>VALUE(LEFT(TRIM(CLEAN(StudentTable[[#This Row],[Class]])),1))</f>
        <v>#VALUE!</v>
      </c>
      <c r="AD87" t="e">
        <f>VALUE(RIGHT(TRIM(CLEAN(StudentTable[[#This Row],[Class]])),1))</f>
        <v>#VALUE!</v>
      </c>
      <c r="AE8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7" t="e">
        <f>FIND("@",StudentTable[[#This Row],[normalized email]])</f>
        <v>#VALUE!</v>
      </c>
      <c r="AG8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7" t="b">
        <f>AND(StudentTable[[#This Row],[exists]],ISNUMBER(FIND(" ",StudentTable[[#This Row],[normalized email]])))</f>
        <v>0</v>
      </c>
      <c r="AI87" t="b">
        <f>AND(StudentTable[[#This Row],[exists]],ISERROR(FIND(".",RIGHT(StudentTable[[#This Row],[normalized email]],LEN(StudentTable[[#This Row],[normalized email]])-StudentTable[[#This Row],[at post in email]]))))</f>
        <v>0</v>
      </c>
      <c r="AJ87" t="b">
        <f>AND(StudentTable[[#This Row],[exists]],StudentTable[[#This Row],[normalized email]]&lt;&gt;"",COUNTIF(StudentTable[normalized email],StudentTable[[#This Row],[normalized email]])&gt;1)</f>
        <v>0</v>
      </c>
      <c r="AK87" t="b">
        <f>AND(StudentTable[[#This Row],[exists]],ISNUMBER(FIND("mial.",StudentTable[[#This Row],[normalized email]],StudentTable[[#This Row],[at post in email]]+1)))</f>
        <v>0</v>
      </c>
      <c r="AL87" t="b">
        <f>AND(StudentTable[[#This Row],[exists]],ISNUMBER(FIND("mil.",StudentTable[[#This Row],[normalized email]],StudentTable[[#This Row],[at post in email]]+1)))</f>
        <v>0</v>
      </c>
      <c r="AM87" t="b">
        <f>AND(StudentTable[[#This Row],[exists]],ISNUMBER(FIND("mal.",StudentTable[[#This Row],[normalized email]],StudentTable[[#This Row],[at post in email]]+1)))</f>
        <v>0</v>
      </c>
    </row>
    <row r="88" spans="1:39" ht="15.75" x14ac:dyDescent="0.25">
      <c r="A88" s="18">
        <v>74</v>
      </c>
      <c r="B88" s="31"/>
      <c r="C88" s="31"/>
      <c r="D88" s="31"/>
      <c r="E88" s="31"/>
      <c r="F88" s="34" t="str">
        <f>StudentTable[[#This Row],[grade string]]</f>
        <v/>
      </c>
      <c r="G88" s="34"/>
      <c r="H8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8" s="45" t="str">
        <f>StudentTable[[#This Row],[normalized full name]]</f>
        <v/>
      </c>
      <c r="J8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8" t="b">
        <f>AND(StudentTable[[#This Row],[exists]],OR(StudentTable[[#This Row],[blank full name]]))</f>
        <v>0</v>
      </c>
      <c r="L88" t="b">
        <f>AND(StudentTable[[#This Row],[exists]],OR(StudentTable[[#This Row],[blank full name]]))</f>
        <v>0</v>
      </c>
      <c r="M88" t="b">
        <f>AND(StudentTable[[#This Row],[exists]],OR(ISBLANK(StudentTable[[#This Row],[Active Email Address
(for login name and communication)]]),StudentTable[[#This Row],[email has many at]:[email duplicated]]))</f>
        <v>0</v>
      </c>
      <c r="N88" t="b">
        <f>AND(StudentTable[[#This Row],[exists]],ISBLANK(StudentTable[[#This Row],[Class]]))</f>
        <v>0</v>
      </c>
      <c r="O88" t="b">
        <f>AND(StudentTable[[#This Row],[exists]],ISERROR(_xlfn.XMATCH(StudentTable[[#This Row],[Form
(P1-P6, S1-S6)]],{"P1","P2","P3","P4","P5","P6","S1","S2","S3","S4","S5","S6"})))</f>
        <v>0</v>
      </c>
      <c r="P88" t="b">
        <f>AND(StudentTable[[#This Row],[exists]],ISBLANK(StudentTable[[#This Row],[Submission Batch'#]]))</f>
        <v>0</v>
      </c>
      <c r="Q88" t="b">
        <f>AND(StudentTable[[#This Row],[exists]],StudentTable[[#This Row],[gname in fname tail]])</f>
        <v>0</v>
      </c>
      <c r="R88" t="b">
        <f>AND(StudentTable[[#This Row],[exists]],StudentTable[[#This Row],[fname in gname head]])</f>
        <v>0</v>
      </c>
      <c r="S88" t="b">
        <f>AND(StudentTable[[#This Row],[exists]],OR(StudentTable[[#This Row],[email has mial.]:[email has mal.]]))</f>
        <v>0</v>
      </c>
      <c r="T88" t="str">
        <f>IF(StudentTable[[#This Row],[exists]],UPPER(TRIM(CLEAN(StudentTable[[#This Row],[Family Name 
(As printed in the HKID)]]))),"")</f>
        <v/>
      </c>
      <c r="U88" t="str">
        <f>IF(StudentTable[[#This Row],[exists]],PROPER(TRIM(CLEAN(StudentTable[[#This Row],[Given Name 
(As printed in the HKID)]]))),"")</f>
        <v/>
      </c>
      <c r="V88" t="str">
        <f>IF(StudentTable[[#This Row],[exists]],TRIM(UPPER(StudentTable[[#This Row],[normalized family name]])&amp;" "&amp;PROPER(StudentTable[[#This Row],[normalized given name]])),"")</f>
        <v/>
      </c>
      <c r="W88" t="str">
        <f>IF(StudentTable[[#This Row],[exists]],LOWER(TRIM(CLEAN(StudentTable[[#This Row],[Active Email Address
(for login name and communication)]]))),"")</f>
        <v/>
      </c>
      <c r="X88" t="b">
        <f>StudentTable[[#This Row],[normalized full name]]=""</f>
        <v>1</v>
      </c>
      <c r="Y88" t="e">
        <f>SEARCH(" "&amp;StudentTable[[#This Row],[normalized given name]], StudentTable[[#This Row],[normalized family name]])</f>
        <v>#VALUE!</v>
      </c>
      <c r="Z88" t="e">
        <f>SEARCH(StudentTable[[#This Row],[normalized family name]]&amp;" ",StudentTable[[#This Row],[normalized given name]])</f>
        <v>#VALUE!</v>
      </c>
      <c r="AA8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8" t="b">
        <f>AND(StudentTable[[#This Row],[exists]],StudentTable[[#This Row],[normalized family name]]&lt;&gt;"",IF(ISERROR(StudentTable[[#This Row],[fname in gname]]),FALSE, StudentTable[[#This Row],[fname in gname]]=1))</f>
        <v>0</v>
      </c>
      <c r="AC88" t="e">
        <f>VALUE(LEFT(TRIM(CLEAN(StudentTable[[#This Row],[Class]])),1))</f>
        <v>#VALUE!</v>
      </c>
      <c r="AD88" t="e">
        <f>VALUE(RIGHT(TRIM(CLEAN(StudentTable[[#This Row],[Class]])),1))</f>
        <v>#VALUE!</v>
      </c>
      <c r="AE8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8" t="e">
        <f>FIND("@",StudentTable[[#This Row],[normalized email]])</f>
        <v>#VALUE!</v>
      </c>
      <c r="AG8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8" t="b">
        <f>AND(StudentTable[[#This Row],[exists]],ISNUMBER(FIND(" ",StudentTable[[#This Row],[normalized email]])))</f>
        <v>0</v>
      </c>
      <c r="AI88" t="b">
        <f>AND(StudentTable[[#This Row],[exists]],ISERROR(FIND(".",RIGHT(StudentTable[[#This Row],[normalized email]],LEN(StudentTable[[#This Row],[normalized email]])-StudentTable[[#This Row],[at post in email]]))))</f>
        <v>0</v>
      </c>
      <c r="AJ88" t="b">
        <f>AND(StudentTable[[#This Row],[exists]],StudentTable[[#This Row],[normalized email]]&lt;&gt;"",COUNTIF(StudentTable[normalized email],StudentTable[[#This Row],[normalized email]])&gt;1)</f>
        <v>0</v>
      </c>
      <c r="AK88" t="b">
        <f>AND(StudentTable[[#This Row],[exists]],ISNUMBER(FIND("mial.",StudentTable[[#This Row],[normalized email]],StudentTable[[#This Row],[at post in email]]+1)))</f>
        <v>0</v>
      </c>
      <c r="AL88" t="b">
        <f>AND(StudentTable[[#This Row],[exists]],ISNUMBER(FIND("mil.",StudentTable[[#This Row],[normalized email]],StudentTable[[#This Row],[at post in email]]+1)))</f>
        <v>0</v>
      </c>
      <c r="AM88" t="b">
        <f>AND(StudentTable[[#This Row],[exists]],ISNUMBER(FIND("mal.",StudentTable[[#This Row],[normalized email]],StudentTable[[#This Row],[at post in email]]+1)))</f>
        <v>0</v>
      </c>
    </row>
    <row r="89" spans="1:39" ht="15.75" x14ac:dyDescent="0.25">
      <c r="A89" s="18">
        <v>75</v>
      </c>
      <c r="B89" s="31"/>
      <c r="C89" s="31"/>
      <c r="D89" s="31"/>
      <c r="E89" s="31"/>
      <c r="F89" s="34" t="str">
        <f>StudentTable[[#This Row],[grade string]]</f>
        <v/>
      </c>
      <c r="G89" s="34"/>
      <c r="H8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89" s="45" t="str">
        <f>StudentTable[[#This Row],[normalized full name]]</f>
        <v/>
      </c>
      <c r="J8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89" t="b">
        <f>AND(StudentTable[[#This Row],[exists]],OR(StudentTable[[#This Row],[blank full name]]))</f>
        <v>0</v>
      </c>
      <c r="L89" t="b">
        <f>AND(StudentTable[[#This Row],[exists]],OR(StudentTable[[#This Row],[blank full name]]))</f>
        <v>0</v>
      </c>
      <c r="M89" t="b">
        <f>AND(StudentTable[[#This Row],[exists]],OR(ISBLANK(StudentTable[[#This Row],[Active Email Address
(for login name and communication)]]),StudentTable[[#This Row],[email has many at]:[email duplicated]]))</f>
        <v>0</v>
      </c>
      <c r="N89" t="b">
        <f>AND(StudentTable[[#This Row],[exists]],ISBLANK(StudentTable[[#This Row],[Class]]))</f>
        <v>0</v>
      </c>
      <c r="O89" t="b">
        <f>AND(StudentTable[[#This Row],[exists]],ISERROR(_xlfn.XMATCH(StudentTable[[#This Row],[Form
(P1-P6, S1-S6)]],{"P1","P2","P3","P4","P5","P6","S1","S2","S3","S4","S5","S6"})))</f>
        <v>0</v>
      </c>
      <c r="P89" t="b">
        <f>AND(StudentTable[[#This Row],[exists]],ISBLANK(StudentTable[[#This Row],[Submission Batch'#]]))</f>
        <v>0</v>
      </c>
      <c r="Q89" t="b">
        <f>AND(StudentTable[[#This Row],[exists]],StudentTable[[#This Row],[gname in fname tail]])</f>
        <v>0</v>
      </c>
      <c r="R89" t="b">
        <f>AND(StudentTable[[#This Row],[exists]],StudentTable[[#This Row],[fname in gname head]])</f>
        <v>0</v>
      </c>
      <c r="S89" t="b">
        <f>AND(StudentTable[[#This Row],[exists]],OR(StudentTable[[#This Row],[email has mial.]:[email has mal.]]))</f>
        <v>0</v>
      </c>
      <c r="T89" t="str">
        <f>IF(StudentTable[[#This Row],[exists]],UPPER(TRIM(CLEAN(StudentTable[[#This Row],[Family Name 
(As printed in the HKID)]]))),"")</f>
        <v/>
      </c>
      <c r="U89" t="str">
        <f>IF(StudentTable[[#This Row],[exists]],PROPER(TRIM(CLEAN(StudentTable[[#This Row],[Given Name 
(As printed in the HKID)]]))),"")</f>
        <v/>
      </c>
      <c r="V89" t="str">
        <f>IF(StudentTable[[#This Row],[exists]],TRIM(UPPER(StudentTable[[#This Row],[normalized family name]])&amp;" "&amp;PROPER(StudentTable[[#This Row],[normalized given name]])),"")</f>
        <v/>
      </c>
      <c r="W89" t="str">
        <f>IF(StudentTable[[#This Row],[exists]],LOWER(TRIM(CLEAN(StudentTable[[#This Row],[Active Email Address
(for login name and communication)]]))),"")</f>
        <v/>
      </c>
      <c r="X89" t="b">
        <f>StudentTable[[#This Row],[normalized full name]]=""</f>
        <v>1</v>
      </c>
      <c r="Y89" t="e">
        <f>SEARCH(" "&amp;StudentTable[[#This Row],[normalized given name]], StudentTable[[#This Row],[normalized family name]])</f>
        <v>#VALUE!</v>
      </c>
      <c r="Z89" t="e">
        <f>SEARCH(StudentTable[[#This Row],[normalized family name]]&amp;" ",StudentTable[[#This Row],[normalized given name]])</f>
        <v>#VALUE!</v>
      </c>
      <c r="AA8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89" t="b">
        <f>AND(StudentTable[[#This Row],[exists]],StudentTable[[#This Row],[normalized family name]]&lt;&gt;"",IF(ISERROR(StudentTable[[#This Row],[fname in gname]]),FALSE, StudentTable[[#This Row],[fname in gname]]=1))</f>
        <v>0</v>
      </c>
      <c r="AC89" t="e">
        <f>VALUE(LEFT(TRIM(CLEAN(StudentTable[[#This Row],[Class]])),1))</f>
        <v>#VALUE!</v>
      </c>
      <c r="AD89" t="e">
        <f>VALUE(RIGHT(TRIM(CLEAN(StudentTable[[#This Row],[Class]])),1))</f>
        <v>#VALUE!</v>
      </c>
      <c r="AE8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89" t="e">
        <f>FIND("@",StudentTable[[#This Row],[normalized email]])</f>
        <v>#VALUE!</v>
      </c>
      <c r="AG8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89" t="b">
        <f>AND(StudentTable[[#This Row],[exists]],ISNUMBER(FIND(" ",StudentTable[[#This Row],[normalized email]])))</f>
        <v>0</v>
      </c>
      <c r="AI89" t="b">
        <f>AND(StudentTable[[#This Row],[exists]],ISERROR(FIND(".",RIGHT(StudentTable[[#This Row],[normalized email]],LEN(StudentTable[[#This Row],[normalized email]])-StudentTable[[#This Row],[at post in email]]))))</f>
        <v>0</v>
      </c>
      <c r="AJ89" t="b">
        <f>AND(StudentTable[[#This Row],[exists]],StudentTable[[#This Row],[normalized email]]&lt;&gt;"",COUNTIF(StudentTable[normalized email],StudentTable[[#This Row],[normalized email]])&gt;1)</f>
        <v>0</v>
      </c>
      <c r="AK89" t="b">
        <f>AND(StudentTable[[#This Row],[exists]],ISNUMBER(FIND("mial.",StudentTable[[#This Row],[normalized email]],StudentTable[[#This Row],[at post in email]]+1)))</f>
        <v>0</v>
      </c>
      <c r="AL89" t="b">
        <f>AND(StudentTable[[#This Row],[exists]],ISNUMBER(FIND("mil.",StudentTable[[#This Row],[normalized email]],StudentTable[[#This Row],[at post in email]]+1)))</f>
        <v>0</v>
      </c>
      <c r="AM89" t="b">
        <f>AND(StudentTable[[#This Row],[exists]],ISNUMBER(FIND("mal.",StudentTable[[#This Row],[normalized email]],StudentTable[[#This Row],[at post in email]]+1)))</f>
        <v>0</v>
      </c>
    </row>
    <row r="90" spans="1:39" ht="15.75" x14ac:dyDescent="0.25">
      <c r="A90" s="18">
        <v>76</v>
      </c>
      <c r="B90" s="31"/>
      <c r="C90" s="31"/>
      <c r="D90" s="31"/>
      <c r="E90" s="31"/>
      <c r="F90" s="34" t="str">
        <f>StudentTable[[#This Row],[grade string]]</f>
        <v/>
      </c>
      <c r="G90" s="34"/>
      <c r="H9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0" s="45" t="str">
        <f>StudentTable[[#This Row],[normalized full name]]</f>
        <v/>
      </c>
      <c r="J9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0" t="b">
        <f>AND(StudentTable[[#This Row],[exists]],OR(StudentTable[[#This Row],[blank full name]]))</f>
        <v>0</v>
      </c>
      <c r="L90" t="b">
        <f>AND(StudentTable[[#This Row],[exists]],OR(StudentTable[[#This Row],[blank full name]]))</f>
        <v>0</v>
      </c>
      <c r="M90" t="b">
        <f>AND(StudentTable[[#This Row],[exists]],OR(ISBLANK(StudentTable[[#This Row],[Active Email Address
(for login name and communication)]]),StudentTable[[#This Row],[email has many at]:[email duplicated]]))</f>
        <v>0</v>
      </c>
      <c r="N90" t="b">
        <f>AND(StudentTable[[#This Row],[exists]],ISBLANK(StudentTable[[#This Row],[Class]]))</f>
        <v>0</v>
      </c>
      <c r="O90" t="b">
        <f>AND(StudentTable[[#This Row],[exists]],ISERROR(_xlfn.XMATCH(StudentTable[[#This Row],[Form
(P1-P6, S1-S6)]],{"P1","P2","P3","P4","P5","P6","S1","S2","S3","S4","S5","S6"})))</f>
        <v>0</v>
      </c>
      <c r="P90" t="b">
        <f>AND(StudentTable[[#This Row],[exists]],ISBLANK(StudentTable[[#This Row],[Submission Batch'#]]))</f>
        <v>0</v>
      </c>
      <c r="Q90" t="b">
        <f>AND(StudentTable[[#This Row],[exists]],StudentTable[[#This Row],[gname in fname tail]])</f>
        <v>0</v>
      </c>
      <c r="R90" t="b">
        <f>AND(StudentTable[[#This Row],[exists]],StudentTable[[#This Row],[fname in gname head]])</f>
        <v>0</v>
      </c>
      <c r="S90" t="b">
        <f>AND(StudentTable[[#This Row],[exists]],OR(StudentTable[[#This Row],[email has mial.]:[email has mal.]]))</f>
        <v>0</v>
      </c>
      <c r="T90" t="str">
        <f>IF(StudentTable[[#This Row],[exists]],UPPER(TRIM(CLEAN(StudentTable[[#This Row],[Family Name 
(As printed in the HKID)]]))),"")</f>
        <v/>
      </c>
      <c r="U90" t="str">
        <f>IF(StudentTable[[#This Row],[exists]],PROPER(TRIM(CLEAN(StudentTable[[#This Row],[Given Name 
(As printed in the HKID)]]))),"")</f>
        <v/>
      </c>
      <c r="V90" t="str">
        <f>IF(StudentTable[[#This Row],[exists]],TRIM(UPPER(StudentTable[[#This Row],[normalized family name]])&amp;" "&amp;PROPER(StudentTable[[#This Row],[normalized given name]])),"")</f>
        <v/>
      </c>
      <c r="W90" t="str">
        <f>IF(StudentTable[[#This Row],[exists]],LOWER(TRIM(CLEAN(StudentTable[[#This Row],[Active Email Address
(for login name and communication)]]))),"")</f>
        <v/>
      </c>
      <c r="X90" t="b">
        <f>StudentTable[[#This Row],[normalized full name]]=""</f>
        <v>1</v>
      </c>
      <c r="Y90" t="e">
        <f>SEARCH(" "&amp;StudentTable[[#This Row],[normalized given name]], StudentTable[[#This Row],[normalized family name]])</f>
        <v>#VALUE!</v>
      </c>
      <c r="Z90" t="e">
        <f>SEARCH(StudentTable[[#This Row],[normalized family name]]&amp;" ",StudentTable[[#This Row],[normalized given name]])</f>
        <v>#VALUE!</v>
      </c>
      <c r="AA9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0" t="b">
        <f>AND(StudentTable[[#This Row],[exists]],StudentTable[[#This Row],[normalized family name]]&lt;&gt;"",IF(ISERROR(StudentTable[[#This Row],[fname in gname]]),FALSE, StudentTable[[#This Row],[fname in gname]]=1))</f>
        <v>0</v>
      </c>
      <c r="AC90" t="e">
        <f>VALUE(LEFT(TRIM(CLEAN(StudentTable[[#This Row],[Class]])),1))</f>
        <v>#VALUE!</v>
      </c>
      <c r="AD90" t="e">
        <f>VALUE(RIGHT(TRIM(CLEAN(StudentTable[[#This Row],[Class]])),1))</f>
        <v>#VALUE!</v>
      </c>
      <c r="AE9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0" t="e">
        <f>FIND("@",StudentTable[[#This Row],[normalized email]])</f>
        <v>#VALUE!</v>
      </c>
      <c r="AG9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0" t="b">
        <f>AND(StudentTable[[#This Row],[exists]],ISNUMBER(FIND(" ",StudentTable[[#This Row],[normalized email]])))</f>
        <v>0</v>
      </c>
      <c r="AI90" t="b">
        <f>AND(StudentTable[[#This Row],[exists]],ISERROR(FIND(".",RIGHT(StudentTable[[#This Row],[normalized email]],LEN(StudentTable[[#This Row],[normalized email]])-StudentTable[[#This Row],[at post in email]]))))</f>
        <v>0</v>
      </c>
      <c r="AJ90" t="b">
        <f>AND(StudentTable[[#This Row],[exists]],StudentTable[[#This Row],[normalized email]]&lt;&gt;"",COUNTIF(StudentTable[normalized email],StudentTable[[#This Row],[normalized email]])&gt;1)</f>
        <v>0</v>
      </c>
      <c r="AK90" t="b">
        <f>AND(StudentTable[[#This Row],[exists]],ISNUMBER(FIND("mial.",StudentTable[[#This Row],[normalized email]],StudentTable[[#This Row],[at post in email]]+1)))</f>
        <v>0</v>
      </c>
      <c r="AL90" t="b">
        <f>AND(StudentTable[[#This Row],[exists]],ISNUMBER(FIND("mil.",StudentTable[[#This Row],[normalized email]],StudentTable[[#This Row],[at post in email]]+1)))</f>
        <v>0</v>
      </c>
      <c r="AM90" t="b">
        <f>AND(StudentTable[[#This Row],[exists]],ISNUMBER(FIND("mal.",StudentTable[[#This Row],[normalized email]],StudentTable[[#This Row],[at post in email]]+1)))</f>
        <v>0</v>
      </c>
    </row>
    <row r="91" spans="1:39" ht="15.75" x14ac:dyDescent="0.25">
      <c r="A91" s="18">
        <v>77</v>
      </c>
      <c r="B91" s="31"/>
      <c r="C91" s="31"/>
      <c r="D91" s="31"/>
      <c r="E91" s="31"/>
      <c r="F91" s="34" t="str">
        <f>StudentTable[[#This Row],[grade string]]</f>
        <v/>
      </c>
      <c r="G91" s="34"/>
      <c r="H9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1" s="45" t="str">
        <f>StudentTable[[#This Row],[normalized full name]]</f>
        <v/>
      </c>
      <c r="J9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1" t="b">
        <f>AND(StudentTable[[#This Row],[exists]],OR(StudentTable[[#This Row],[blank full name]]))</f>
        <v>0</v>
      </c>
      <c r="L91" t="b">
        <f>AND(StudentTable[[#This Row],[exists]],OR(StudentTable[[#This Row],[blank full name]]))</f>
        <v>0</v>
      </c>
      <c r="M91" t="b">
        <f>AND(StudentTable[[#This Row],[exists]],OR(ISBLANK(StudentTable[[#This Row],[Active Email Address
(for login name and communication)]]),StudentTable[[#This Row],[email has many at]:[email duplicated]]))</f>
        <v>0</v>
      </c>
      <c r="N91" t="b">
        <f>AND(StudentTable[[#This Row],[exists]],ISBLANK(StudentTable[[#This Row],[Class]]))</f>
        <v>0</v>
      </c>
      <c r="O91" t="b">
        <f>AND(StudentTable[[#This Row],[exists]],ISERROR(_xlfn.XMATCH(StudentTable[[#This Row],[Form
(P1-P6, S1-S6)]],{"P1","P2","P3","P4","P5","P6","S1","S2","S3","S4","S5","S6"})))</f>
        <v>0</v>
      </c>
      <c r="P91" t="b">
        <f>AND(StudentTable[[#This Row],[exists]],ISBLANK(StudentTable[[#This Row],[Submission Batch'#]]))</f>
        <v>0</v>
      </c>
      <c r="Q91" t="b">
        <f>AND(StudentTable[[#This Row],[exists]],StudentTable[[#This Row],[gname in fname tail]])</f>
        <v>0</v>
      </c>
      <c r="R91" t="b">
        <f>AND(StudentTable[[#This Row],[exists]],StudentTable[[#This Row],[fname in gname head]])</f>
        <v>0</v>
      </c>
      <c r="S91" t="b">
        <f>AND(StudentTable[[#This Row],[exists]],OR(StudentTable[[#This Row],[email has mial.]:[email has mal.]]))</f>
        <v>0</v>
      </c>
      <c r="T91" t="str">
        <f>IF(StudentTable[[#This Row],[exists]],UPPER(TRIM(CLEAN(StudentTable[[#This Row],[Family Name 
(As printed in the HKID)]]))),"")</f>
        <v/>
      </c>
      <c r="U91" t="str">
        <f>IF(StudentTable[[#This Row],[exists]],PROPER(TRIM(CLEAN(StudentTable[[#This Row],[Given Name 
(As printed in the HKID)]]))),"")</f>
        <v/>
      </c>
      <c r="V91" t="str">
        <f>IF(StudentTable[[#This Row],[exists]],TRIM(UPPER(StudentTable[[#This Row],[normalized family name]])&amp;" "&amp;PROPER(StudentTable[[#This Row],[normalized given name]])),"")</f>
        <v/>
      </c>
      <c r="W91" t="str">
        <f>IF(StudentTable[[#This Row],[exists]],LOWER(TRIM(CLEAN(StudentTable[[#This Row],[Active Email Address
(for login name and communication)]]))),"")</f>
        <v/>
      </c>
      <c r="X91" t="b">
        <f>StudentTable[[#This Row],[normalized full name]]=""</f>
        <v>1</v>
      </c>
      <c r="Y91" t="e">
        <f>SEARCH(" "&amp;StudentTable[[#This Row],[normalized given name]], StudentTable[[#This Row],[normalized family name]])</f>
        <v>#VALUE!</v>
      </c>
      <c r="Z91" t="e">
        <f>SEARCH(StudentTable[[#This Row],[normalized family name]]&amp;" ",StudentTable[[#This Row],[normalized given name]])</f>
        <v>#VALUE!</v>
      </c>
      <c r="AA9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1" t="b">
        <f>AND(StudentTable[[#This Row],[exists]],StudentTable[[#This Row],[normalized family name]]&lt;&gt;"",IF(ISERROR(StudentTable[[#This Row],[fname in gname]]),FALSE, StudentTable[[#This Row],[fname in gname]]=1))</f>
        <v>0</v>
      </c>
      <c r="AC91" t="e">
        <f>VALUE(LEFT(TRIM(CLEAN(StudentTable[[#This Row],[Class]])),1))</f>
        <v>#VALUE!</v>
      </c>
      <c r="AD91" t="e">
        <f>VALUE(RIGHT(TRIM(CLEAN(StudentTable[[#This Row],[Class]])),1))</f>
        <v>#VALUE!</v>
      </c>
      <c r="AE9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1" t="e">
        <f>FIND("@",StudentTable[[#This Row],[normalized email]])</f>
        <v>#VALUE!</v>
      </c>
      <c r="AG9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1" t="b">
        <f>AND(StudentTable[[#This Row],[exists]],ISNUMBER(FIND(" ",StudentTable[[#This Row],[normalized email]])))</f>
        <v>0</v>
      </c>
      <c r="AI91" t="b">
        <f>AND(StudentTable[[#This Row],[exists]],ISERROR(FIND(".",RIGHT(StudentTable[[#This Row],[normalized email]],LEN(StudentTable[[#This Row],[normalized email]])-StudentTable[[#This Row],[at post in email]]))))</f>
        <v>0</v>
      </c>
      <c r="AJ91" t="b">
        <f>AND(StudentTable[[#This Row],[exists]],StudentTable[[#This Row],[normalized email]]&lt;&gt;"",COUNTIF(StudentTable[normalized email],StudentTable[[#This Row],[normalized email]])&gt;1)</f>
        <v>0</v>
      </c>
      <c r="AK91" t="b">
        <f>AND(StudentTable[[#This Row],[exists]],ISNUMBER(FIND("mial.",StudentTable[[#This Row],[normalized email]],StudentTable[[#This Row],[at post in email]]+1)))</f>
        <v>0</v>
      </c>
      <c r="AL91" t="b">
        <f>AND(StudentTable[[#This Row],[exists]],ISNUMBER(FIND("mil.",StudentTable[[#This Row],[normalized email]],StudentTable[[#This Row],[at post in email]]+1)))</f>
        <v>0</v>
      </c>
      <c r="AM91" t="b">
        <f>AND(StudentTable[[#This Row],[exists]],ISNUMBER(FIND("mal.",StudentTable[[#This Row],[normalized email]],StudentTable[[#This Row],[at post in email]]+1)))</f>
        <v>0</v>
      </c>
    </row>
    <row r="92" spans="1:39" ht="15.75" x14ac:dyDescent="0.25">
      <c r="A92" s="18">
        <v>78</v>
      </c>
      <c r="B92" s="31"/>
      <c r="C92" s="31"/>
      <c r="D92" s="31"/>
      <c r="E92" s="31"/>
      <c r="F92" s="34" t="str">
        <f>StudentTable[[#This Row],[grade string]]</f>
        <v/>
      </c>
      <c r="G92" s="34"/>
      <c r="H9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2" s="45" t="str">
        <f>StudentTable[[#This Row],[normalized full name]]</f>
        <v/>
      </c>
      <c r="J9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2" t="b">
        <f>AND(StudentTable[[#This Row],[exists]],OR(StudentTable[[#This Row],[blank full name]]))</f>
        <v>0</v>
      </c>
      <c r="L92" t="b">
        <f>AND(StudentTable[[#This Row],[exists]],OR(StudentTable[[#This Row],[blank full name]]))</f>
        <v>0</v>
      </c>
      <c r="M92" t="b">
        <f>AND(StudentTable[[#This Row],[exists]],OR(ISBLANK(StudentTable[[#This Row],[Active Email Address
(for login name and communication)]]),StudentTable[[#This Row],[email has many at]:[email duplicated]]))</f>
        <v>0</v>
      </c>
      <c r="N92" t="b">
        <f>AND(StudentTable[[#This Row],[exists]],ISBLANK(StudentTable[[#This Row],[Class]]))</f>
        <v>0</v>
      </c>
      <c r="O92" t="b">
        <f>AND(StudentTable[[#This Row],[exists]],ISERROR(_xlfn.XMATCH(StudentTable[[#This Row],[Form
(P1-P6, S1-S6)]],{"P1","P2","P3","P4","P5","P6","S1","S2","S3","S4","S5","S6"})))</f>
        <v>0</v>
      </c>
      <c r="P92" t="b">
        <f>AND(StudentTable[[#This Row],[exists]],ISBLANK(StudentTable[[#This Row],[Submission Batch'#]]))</f>
        <v>0</v>
      </c>
      <c r="Q92" t="b">
        <f>AND(StudentTable[[#This Row],[exists]],StudentTable[[#This Row],[gname in fname tail]])</f>
        <v>0</v>
      </c>
      <c r="R92" t="b">
        <f>AND(StudentTable[[#This Row],[exists]],StudentTable[[#This Row],[fname in gname head]])</f>
        <v>0</v>
      </c>
      <c r="S92" t="b">
        <f>AND(StudentTable[[#This Row],[exists]],OR(StudentTable[[#This Row],[email has mial.]:[email has mal.]]))</f>
        <v>0</v>
      </c>
      <c r="T92" t="str">
        <f>IF(StudentTable[[#This Row],[exists]],UPPER(TRIM(CLEAN(StudentTable[[#This Row],[Family Name 
(As printed in the HKID)]]))),"")</f>
        <v/>
      </c>
      <c r="U92" t="str">
        <f>IF(StudentTable[[#This Row],[exists]],PROPER(TRIM(CLEAN(StudentTable[[#This Row],[Given Name 
(As printed in the HKID)]]))),"")</f>
        <v/>
      </c>
      <c r="V92" t="str">
        <f>IF(StudentTable[[#This Row],[exists]],TRIM(UPPER(StudentTable[[#This Row],[normalized family name]])&amp;" "&amp;PROPER(StudentTable[[#This Row],[normalized given name]])),"")</f>
        <v/>
      </c>
      <c r="W92" t="str">
        <f>IF(StudentTable[[#This Row],[exists]],LOWER(TRIM(CLEAN(StudentTable[[#This Row],[Active Email Address
(for login name and communication)]]))),"")</f>
        <v/>
      </c>
      <c r="X92" t="b">
        <f>StudentTable[[#This Row],[normalized full name]]=""</f>
        <v>1</v>
      </c>
      <c r="Y92" t="e">
        <f>SEARCH(" "&amp;StudentTable[[#This Row],[normalized given name]], StudentTable[[#This Row],[normalized family name]])</f>
        <v>#VALUE!</v>
      </c>
      <c r="Z92" t="e">
        <f>SEARCH(StudentTable[[#This Row],[normalized family name]]&amp;" ",StudentTable[[#This Row],[normalized given name]])</f>
        <v>#VALUE!</v>
      </c>
      <c r="AA9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2" t="b">
        <f>AND(StudentTable[[#This Row],[exists]],StudentTable[[#This Row],[normalized family name]]&lt;&gt;"",IF(ISERROR(StudentTable[[#This Row],[fname in gname]]),FALSE, StudentTable[[#This Row],[fname in gname]]=1))</f>
        <v>0</v>
      </c>
      <c r="AC92" t="e">
        <f>VALUE(LEFT(TRIM(CLEAN(StudentTable[[#This Row],[Class]])),1))</f>
        <v>#VALUE!</v>
      </c>
      <c r="AD92" t="e">
        <f>VALUE(RIGHT(TRIM(CLEAN(StudentTable[[#This Row],[Class]])),1))</f>
        <v>#VALUE!</v>
      </c>
      <c r="AE9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2" t="e">
        <f>FIND("@",StudentTable[[#This Row],[normalized email]])</f>
        <v>#VALUE!</v>
      </c>
      <c r="AG9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2" t="b">
        <f>AND(StudentTable[[#This Row],[exists]],ISNUMBER(FIND(" ",StudentTable[[#This Row],[normalized email]])))</f>
        <v>0</v>
      </c>
      <c r="AI92" t="b">
        <f>AND(StudentTable[[#This Row],[exists]],ISERROR(FIND(".",RIGHT(StudentTable[[#This Row],[normalized email]],LEN(StudentTable[[#This Row],[normalized email]])-StudentTable[[#This Row],[at post in email]]))))</f>
        <v>0</v>
      </c>
      <c r="AJ92" t="b">
        <f>AND(StudentTable[[#This Row],[exists]],StudentTable[[#This Row],[normalized email]]&lt;&gt;"",COUNTIF(StudentTable[normalized email],StudentTable[[#This Row],[normalized email]])&gt;1)</f>
        <v>0</v>
      </c>
      <c r="AK92" t="b">
        <f>AND(StudentTable[[#This Row],[exists]],ISNUMBER(FIND("mial.",StudentTable[[#This Row],[normalized email]],StudentTable[[#This Row],[at post in email]]+1)))</f>
        <v>0</v>
      </c>
      <c r="AL92" t="b">
        <f>AND(StudentTable[[#This Row],[exists]],ISNUMBER(FIND("mil.",StudentTable[[#This Row],[normalized email]],StudentTable[[#This Row],[at post in email]]+1)))</f>
        <v>0</v>
      </c>
      <c r="AM92" t="b">
        <f>AND(StudentTable[[#This Row],[exists]],ISNUMBER(FIND("mal.",StudentTable[[#This Row],[normalized email]],StudentTable[[#This Row],[at post in email]]+1)))</f>
        <v>0</v>
      </c>
    </row>
    <row r="93" spans="1:39" ht="15.75" x14ac:dyDescent="0.25">
      <c r="A93" s="18">
        <v>79</v>
      </c>
      <c r="B93" s="31"/>
      <c r="C93" s="31"/>
      <c r="D93" s="31"/>
      <c r="E93" s="31"/>
      <c r="F93" s="34" t="str">
        <f>StudentTable[[#This Row],[grade string]]</f>
        <v/>
      </c>
      <c r="G93" s="34"/>
      <c r="H9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3" s="45" t="str">
        <f>StudentTable[[#This Row],[normalized full name]]</f>
        <v/>
      </c>
      <c r="J9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3" t="b">
        <f>AND(StudentTable[[#This Row],[exists]],OR(StudentTable[[#This Row],[blank full name]]))</f>
        <v>0</v>
      </c>
      <c r="L93" t="b">
        <f>AND(StudentTable[[#This Row],[exists]],OR(StudentTable[[#This Row],[blank full name]]))</f>
        <v>0</v>
      </c>
      <c r="M93" t="b">
        <f>AND(StudentTable[[#This Row],[exists]],OR(ISBLANK(StudentTable[[#This Row],[Active Email Address
(for login name and communication)]]),StudentTable[[#This Row],[email has many at]:[email duplicated]]))</f>
        <v>0</v>
      </c>
      <c r="N93" t="b">
        <f>AND(StudentTable[[#This Row],[exists]],ISBLANK(StudentTable[[#This Row],[Class]]))</f>
        <v>0</v>
      </c>
      <c r="O93" t="b">
        <f>AND(StudentTable[[#This Row],[exists]],ISERROR(_xlfn.XMATCH(StudentTable[[#This Row],[Form
(P1-P6, S1-S6)]],{"P1","P2","P3","P4","P5","P6","S1","S2","S3","S4","S5","S6"})))</f>
        <v>0</v>
      </c>
      <c r="P93" t="b">
        <f>AND(StudentTable[[#This Row],[exists]],ISBLANK(StudentTable[[#This Row],[Submission Batch'#]]))</f>
        <v>0</v>
      </c>
      <c r="Q93" t="b">
        <f>AND(StudentTable[[#This Row],[exists]],StudentTable[[#This Row],[gname in fname tail]])</f>
        <v>0</v>
      </c>
      <c r="R93" t="b">
        <f>AND(StudentTable[[#This Row],[exists]],StudentTable[[#This Row],[fname in gname head]])</f>
        <v>0</v>
      </c>
      <c r="S93" t="b">
        <f>AND(StudentTable[[#This Row],[exists]],OR(StudentTable[[#This Row],[email has mial.]:[email has mal.]]))</f>
        <v>0</v>
      </c>
      <c r="T93" t="str">
        <f>IF(StudentTable[[#This Row],[exists]],UPPER(TRIM(CLEAN(StudentTable[[#This Row],[Family Name 
(As printed in the HKID)]]))),"")</f>
        <v/>
      </c>
      <c r="U93" t="str">
        <f>IF(StudentTable[[#This Row],[exists]],PROPER(TRIM(CLEAN(StudentTable[[#This Row],[Given Name 
(As printed in the HKID)]]))),"")</f>
        <v/>
      </c>
      <c r="V93" t="str">
        <f>IF(StudentTable[[#This Row],[exists]],TRIM(UPPER(StudentTable[[#This Row],[normalized family name]])&amp;" "&amp;PROPER(StudentTable[[#This Row],[normalized given name]])),"")</f>
        <v/>
      </c>
      <c r="W93" t="str">
        <f>IF(StudentTable[[#This Row],[exists]],LOWER(TRIM(CLEAN(StudentTable[[#This Row],[Active Email Address
(for login name and communication)]]))),"")</f>
        <v/>
      </c>
      <c r="X93" t="b">
        <f>StudentTable[[#This Row],[normalized full name]]=""</f>
        <v>1</v>
      </c>
      <c r="Y93" t="e">
        <f>SEARCH(" "&amp;StudentTable[[#This Row],[normalized given name]], StudentTable[[#This Row],[normalized family name]])</f>
        <v>#VALUE!</v>
      </c>
      <c r="Z93" t="e">
        <f>SEARCH(StudentTable[[#This Row],[normalized family name]]&amp;" ",StudentTable[[#This Row],[normalized given name]])</f>
        <v>#VALUE!</v>
      </c>
      <c r="AA9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3" t="b">
        <f>AND(StudentTable[[#This Row],[exists]],StudentTable[[#This Row],[normalized family name]]&lt;&gt;"",IF(ISERROR(StudentTable[[#This Row],[fname in gname]]),FALSE, StudentTable[[#This Row],[fname in gname]]=1))</f>
        <v>0</v>
      </c>
      <c r="AC93" t="e">
        <f>VALUE(LEFT(TRIM(CLEAN(StudentTable[[#This Row],[Class]])),1))</f>
        <v>#VALUE!</v>
      </c>
      <c r="AD93" t="e">
        <f>VALUE(RIGHT(TRIM(CLEAN(StudentTable[[#This Row],[Class]])),1))</f>
        <v>#VALUE!</v>
      </c>
      <c r="AE9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3" t="e">
        <f>FIND("@",StudentTable[[#This Row],[normalized email]])</f>
        <v>#VALUE!</v>
      </c>
      <c r="AG9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3" t="b">
        <f>AND(StudentTable[[#This Row],[exists]],ISNUMBER(FIND(" ",StudentTable[[#This Row],[normalized email]])))</f>
        <v>0</v>
      </c>
      <c r="AI93" t="b">
        <f>AND(StudentTable[[#This Row],[exists]],ISERROR(FIND(".",RIGHT(StudentTable[[#This Row],[normalized email]],LEN(StudentTable[[#This Row],[normalized email]])-StudentTable[[#This Row],[at post in email]]))))</f>
        <v>0</v>
      </c>
      <c r="AJ93" t="b">
        <f>AND(StudentTable[[#This Row],[exists]],StudentTable[[#This Row],[normalized email]]&lt;&gt;"",COUNTIF(StudentTable[normalized email],StudentTable[[#This Row],[normalized email]])&gt;1)</f>
        <v>0</v>
      </c>
      <c r="AK93" t="b">
        <f>AND(StudentTable[[#This Row],[exists]],ISNUMBER(FIND("mial.",StudentTable[[#This Row],[normalized email]],StudentTable[[#This Row],[at post in email]]+1)))</f>
        <v>0</v>
      </c>
      <c r="AL93" t="b">
        <f>AND(StudentTable[[#This Row],[exists]],ISNUMBER(FIND("mil.",StudentTable[[#This Row],[normalized email]],StudentTable[[#This Row],[at post in email]]+1)))</f>
        <v>0</v>
      </c>
      <c r="AM93" t="b">
        <f>AND(StudentTable[[#This Row],[exists]],ISNUMBER(FIND("mal.",StudentTable[[#This Row],[normalized email]],StudentTable[[#This Row],[at post in email]]+1)))</f>
        <v>0</v>
      </c>
    </row>
    <row r="94" spans="1:39" ht="15.75" x14ac:dyDescent="0.25">
      <c r="A94" s="18">
        <v>80</v>
      </c>
      <c r="B94" s="31"/>
      <c r="C94" s="31"/>
      <c r="D94" s="31"/>
      <c r="E94" s="31"/>
      <c r="F94" s="34" t="str">
        <f>StudentTable[[#This Row],[grade string]]</f>
        <v/>
      </c>
      <c r="G94" s="34"/>
      <c r="H9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4" s="45" t="str">
        <f>StudentTable[[#This Row],[normalized full name]]</f>
        <v/>
      </c>
      <c r="J9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4" t="b">
        <f>AND(StudentTable[[#This Row],[exists]],OR(StudentTable[[#This Row],[blank full name]]))</f>
        <v>0</v>
      </c>
      <c r="L94" t="b">
        <f>AND(StudentTable[[#This Row],[exists]],OR(StudentTable[[#This Row],[blank full name]]))</f>
        <v>0</v>
      </c>
      <c r="M94" t="b">
        <f>AND(StudentTable[[#This Row],[exists]],OR(ISBLANK(StudentTable[[#This Row],[Active Email Address
(for login name and communication)]]),StudentTable[[#This Row],[email has many at]:[email duplicated]]))</f>
        <v>0</v>
      </c>
      <c r="N94" t="b">
        <f>AND(StudentTable[[#This Row],[exists]],ISBLANK(StudentTable[[#This Row],[Class]]))</f>
        <v>0</v>
      </c>
      <c r="O94" t="b">
        <f>AND(StudentTable[[#This Row],[exists]],ISERROR(_xlfn.XMATCH(StudentTable[[#This Row],[Form
(P1-P6, S1-S6)]],{"P1","P2","P3","P4","P5","P6","S1","S2","S3","S4","S5","S6"})))</f>
        <v>0</v>
      </c>
      <c r="P94" t="b">
        <f>AND(StudentTable[[#This Row],[exists]],ISBLANK(StudentTable[[#This Row],[Submission Batch'#]]))</f>
        <v>0</v>
      </c>
      <c r="Q94" t="b">
        <f>AND(StudentTable[[#This Row],[exists]],StudentTable[[#This Row],[gname in fname tail]])</f>
        <v>0</v>
      </c>
      <c r="R94" t="b">
        <f>AND(StudentTable[[#This Row],[exists]],StudentTable[[#This Row],[fname in gname head]])</f>
        <v>0</v>
      </c>
      <c r="S94" t="b">
        <f>AND(StudentTable[[#This Row],[exists]],OR(StudentTable[[#This Row],[email has mial.]:[email has mal.]]))</f>
        <v>0</v>
      </c>
      <c r="T94" t="str">
        <f>IF(StudentTable[[#This Row],[exists]],UPPER(TRIM(CLEAN(StudentTable[[#This Row],[Family Name 
(As printed in the HKID)]]))),"")</f>
        <v/>
      </c>
      <c r="U94" t="str">
        <f>IF(StudentTable[[#This Row],[exists]],PROPER(TRIM(CLEAN(StudentTable[[#This Row],[Given Name 
(As printed in the HKID)]]))),"")</f>
        <v/>
      </c>
      <c r="V94" t="str">
        <f>IF(StudentTable[[#This Row],[exists]],TRIM(UPPER(StudentTable[[#This Row],[normalized family name]])&amp;" "&amp;PROPER(StudentTable[[#This Row],[normalized given name]])),"")</f>
        <v/>
      </c>
      <c r="W94" t="str">
        <f>IF(StudentTable[[#This Row],[exists]],LOWER(TRIM(CLEAN(StudentTable[[#This Row],[Active Email Address
(for login name and communication)]]))),"")</f>
        <v/>
      </c>
      <c r="X94" t="b">
        <f>StudentTable[[#This Row],[normalized full name]]=""</f>
        <v>1</v>
      </c>
      <c r="Y94" t="e">
        <f>SEARCH(" "&amp;StudentTable[[#This Row],[normalized given name]], StudentTable[[#This Row],[normalized family name]])</f>
        <v>#VALUE!</v>
      </c>
      <c r="Z94" t="e">
        <f>SEARCH(StudentTable[[#This Row],[normalized family name]]&amp;" ",StudentTable[[#This Row],[normalized given name]])</f>
        <v>#VALUE!</v>
      </c>
      <c r="AA9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4" t="b">
        <f>AND(StudentTable[[#This Row],[exists]],StudentTable[[#This Row],[normalized family name]]&lt;&gt;"",IF(ISERROR(StudentTable[[#This Row],[fname in gname]]),FALSE, StudentTable[[#This Row],[fname in gname]]=1))</f>
        <v>0</v>
      </c>
      <c r="AC94" t="e">
        <f>VALUE(LEFT(TRIM(CLEAN(StudentTable[[#This Row],[Class]])),1))</f>
        <v>#VALUE!</v>
      </c>
      <c r="AD94" t="e">
        <f>VALUE(RIGHT(TRIM(CLEAN(StudentTable[[#This Row],[Class]])),1))</f>
        <v>#VALUE!</v>
      </c>
      <c r="AE9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4" t="e">
        <f>FIND("@",StudentTable[[#This Row],[normalized email]])</f>
        <v>#VALUE!</v>
      </c>
      <c r="AG9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4" t="b">
        <f>AND(StudentTable[[#This Row],[exists]],ISNUMBER(FIND(" ",StudentTable[[#This Row],[normalized email]])))</f>
        <v>0</v>
      </c>
      <c r="AI94" t="b">
        <f>AND(StudentTable[[#This Row],[exists]],ISERROR(FIND(".",RIGHT(StudentTable[[#This Row],[normalized email]],LEN(StudentTable[[#This Row],[normalized email]])-StudentTable[[#This Row],[at post in email]]))))</f>
        <v>0</v>
      </c>
      <c r="AJ94" t="b">
        <f>AND(StudentTable[[#This Row],[exists]],StudentTable[[#This Row],[normalized email]]&lt;&gt;"",COUNTIF(StudentTable[normalized email],StudentTable[[#This Row],[normalized email]])&gt;1)</f>
        <v>0</v>
      </c>
      <c r="AK94" t="b">
        <f>AND(StudentTable[[#This Row],[exists]],ISNUMBER(FIND("mial.",StudentTable[[#This Row],[normalized email]],StudentTable[[#This Row],[at post in email]]+1)))</f>
        <v>0</v>
      </c>
      <c r="AL94" t="b">
        <f>AND(StudentTable[[#This Row],[exists]],ISNUMBER(FIND("mil.",StudentTable[[#This Row],[normalized email]],StudentTable[[#This Row],[at post in email]]+1)))</f>
        <v>0</v>
      </c>
      <c r="AM94" t="b">
        <f>AND(StudentTable[[#This Row],[exists]],ISNUMBER(FIND("mal.",StudentTable[[#This Row],[normalized email]],StudentTable[[#This Row],[at post in email]]+1)))</f>
        <v>0</v>
      </c>
    </row>
    <row r="95" spans="1:39" ht="15.75" x14ac:dyDescent="0.25">
      <c r="A95" s="18">
        <v>81</v>
      </c>
      <c r="B95" s="31"/>
      <c r="C95" s="31"/>
      <c r="D95" s="31"/>
      <c r="E95" s="31"/>
      <c r="F95" s="34" t="str">
        <f>StudentTable[[#This Row],[grade string]]</f>
        <v/>
      </c>
      <c r="G95" s="34"/>
      <c r="H9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5" s="45" t="str">
        <f>StudentTable[[#This Row],[normalized full name]]</f>
        <v/>
      </c>
      <c r="J9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5" t="b">
        <f>AND(StudentTable[[#This Row],[exists]],OR(StudentTable[[#This Row],[blank full name]]))</f>
        <v>0</v>
      </c>
      <c r="L95" t="b">
        <f>AND(StudentTable[[#This Row],[exists]],OR(StudentTable[[#This Row],[blank full name]]))</f>
        <v>0</v>
      </c>
      <c r="M95" t="b">
        <f>AND(StudentTable[[#This Row],[exists]],OR(ISBLANK(StudentTable[[#This Row],[Active Email Address
(for login name and communication)]]),StudentTable[[#This Row],[email has many at]:[email duplicated]]))</f>
        <v>0</v>
      </c>
      <c r="N95" t="b">
        <f>AND(StudentTable[[#This Row],[exists]],ISBLANK(StudentTable[[#This Row],[Class]]))</f>
        <v>0</v>
      </c>
      <c r="O95" t="b">
        <f>AND(StudentTable[[#This Row],[exists]],ISERROR(_xlfn.XMATCH(StudentTable[[#This Row],[Form
(P1-P6, S1-S6)]],{"P1","P2","P3","P4","P5","P6","S1","S2","S3","S4","S5","S6"})))</f>
        <v>0</v>
      </c>
      <c r="P95" t="b">
        <f>AND(StudentTable[[#This Row],[exists]],ISBLANK(StudentTable[[#This Row],[Submission Batch'#]]))</f>
        <v>0</v>
      </c>
      <c r="Q95" t="b">
        <f>AND(StudentTable[[#This Row],[exists]],StudentTable[[#This Row],[gname in fname tail]])</f>
        <v>0</v>
      </c>
      <c r="R95" t="b">
        <f>AND(StudentTable[[#This Row],[exists]],StudentTable[[#This Row],[fname in gname head]])</f>
        <v>0</v>
      </c>
      <c r="S95" t="b">
        <f>AND(StudentTable[[#This Row],[exists]],OR(StudentTable[[#This Row],[email has mial.]:[email has mal.]]))</f>
        <v>0</v>
      </c>
      <c r="T95" t="str">
        <f>IF(StudentTable[[#This Row],[exists]],UPPER(TRIM(CLEAN(StudentTable[[#This Row],[Family Name 
(As printed in the HKID)]]))),"")</f>
        <v/>
      </c>
      <c r="U95" t="str">
        <f>IF(StudentTable[[#This Row],[exists]],PROPER(TRIM(CLEAN(StudentTable[[#This Row],[Given Name 
(As printed in the HKID)]]))),"")</f>
        <v/>
      </c>
      <c r="V95" t="str">
        <f>IF(StudentTable[[#This Row],[exists]],TRIM(UPPER(StudentTable[[#This Row],[normalized family name]])&amp;" "&amp;PROPER(StudentTable[[#This Row],[normalized given name]])),"")</f>
        <v/>
      </c>
      <c r="W95" t="str">
        <f>IF(StudentTable[[#This Row],[exists]],LOWER(TRIM(CLEAN(StudentTable[[#This Row],[Active Email Address
(for login name and communication)]]))),"")</f>
        <v/>
      </c>
      <c r="X95" t="b">
        <f>StudentTable[[#This Row],[normalized full name]]=""</f>
        <v>1</v>
      </c>
      <c r="Y95" t="e">
        <f>SEARCH(" "&amp;StudentTable[[#This Row],[normalized given name]], StudentTable[[#This Row],[normalized family name]])</f>
        <v>#VALUE!</v>
      </c>
      <c r="Z95" t="e">
        <f>SEARCH(StudentTable[[#This Row],[normalized family name]]&amp;" ",StudentTable[[#This Row],[normalized given name]])</f>
        <v>#VALUE!</v>
      </c>
      <c r="AA9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5" t="b">
        <f>AND(StudentTable[[#This Row],[exists]],StudentTable[[#This Row],[normalized family name]]&lt;&gt;"",IF(ISERROR(StudentTable[[#This Row],[fname in gname]]),FALSE, StudentTable[[#This Row],[fname in gname]]=1))</f>
        <v>0</v>
      </c>
      <c r="AC95" t="e">
        <f>VALUE(LEFT(TRIM(CLEAN(StudentTable[[#This Row],[Class]])),1))</f>
        <v>#VALUE!</v>
      </c>
      <c r="AD95" t="e">
        <f>VALUE(RIGHT(TRIM(CLEAN(StudentTable[[#This Row],[Class]])),1))</f>
        <v>#VALUE!</v>
      </c>
      <c r="AE9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5" t="e">
        <f>FIND("@",StudentTable[[#This Row],[normalized email]])</f>
        <v>#VALUE!</v>
      </c>
      <c r="AG9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5" t="b">
        <f>AND(StudentTable[[#This Row],[exists]],ISNUMBER(FIND(" ",StudentTable[[#This Row],[normalized email]])))</f>
        <v>0</v>
      </c>
      <c r="AI95" t="b">
        <f>AND(StudentTable[[#This Row],[exists]],ISERROR(FIND(".",RIGHT(StudentTable[[#This Row],[normalized email]],LEN(StudentTable[[#This Row],[normalized email]])-StudentTable[[#This Row],[at post in email]]))))</f>
        <v>0</v>
      </c>
      <c r="AJ95" t="b">
        <f>AND(StudentTable[[#This Row],[exists]],StudentTable[[#This Row],[normalized email]]&lt;&gt;"",COUNTIF(StudentTable[normalized email],StudentTable[[#This Row],[normalized email]])&gt;1)</f>
        <v>0</v>
      </c>
      <c r="AK95" t="b">
        <f>AND(StudentTable[[#This Row],[exists]],ISNUMBER(FIND("mial.",StudentTable[[#This Row],[normalized email]],StudentTable[[#This Row],[at post in email]]+1)))</f>
        <v>0</v>
      </c>
      <c r="AL95" t="b">
        <f>AND(StudentTable[[#This Row],[exists]],ISNUMBER(FIND("mil.",StudentTable[[#This Row],[normalized email]],StudentTable[[#This Row],[at post in email]]+1)))</f>
        <v>0</v>
      </c>
      <c r="AM95" t="b">
        <f>AND(StudentTable[[#This Row],[exists]],ISNUMBER(FIND("mal.",StudentTable[[#This Row],[normalized email]],StudentTable[[#This Row],[at post in email]]+1)))</f>
        <v>0</v>
      </c>
    </row>
    <row r="96" spans="1:39" ht="15.75" x14ac:dyDescent="0.25">
      <c r="A96" s="18">
        <v>82</v>
      </c>
      <c r="B96" s="31"/>
      <c r="C96" s="31"/>
      <c r="D96" s="31"/>
      <c r="E96" s="31"/>
      <c r="F96" s="34" t="str">
        <f>StudentTable[[#This Row],[grade string]]</f>
        <v/>
      </c>
      <c r="G96" s="34"/>
      <c r="H9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6" s="45" t="str">
        <f>StudentTable[[#This Row],[normalized full name]]</f>
        <v/>
      </c>
      <c r="J9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6" t="b">
        <f>AND(StudentTable[[#This Row],[exists]],OR(StudentTable[[#This Row],[blank full name]]))</f>
        <v>0</v>
      </c>
      <c r="L96" t="b">
        <f>AND(StudentTable[[#This Row],[exists]],OR(StudentTable[[#This Row],[blank full name]]))</f>
        <v>0</v>
      </c>
      <c r="M96" t="b">
        <f>AND(StudentTable[[#This Row],[exists]],OR(ISBLANK(StudentTable[[#This Row],[Active Email Address
(for login name and communication)]]),StudentTable[[#This Row],[email has many at]:[email duplicated]]))</f>
        <v>0</v>
      </c>
      <c r="N96" t="b">
        <f>AND(StudentTable[[#This Row],[exists]],ISBLANK(StudentTable[[#This Row],[Class]]))</f>
        <v>0</v>
      </c>
      <c r="O96" t="b">
        <f>AND(StudentTable[[#This Row],[exists]],ISERROR(_xlfn.XMATCH(StudentTable[[#This Row],[Form
(P1-P6, S1-S6)]],{"P1","P2","P3","P4","P5","P6","S1","S2","S3","S4","S5","S6"})))</f>
        <v>0</v>
      </c>
      <c r="P96" t="b">
        <f>AND(StudentTable[[#This Row],[exists]],ISBLANK(StudentTable[[#This Row],[Submission Batch'#]]))</f>
        <v>0</v>
      </c>
      <c r="Q96" t="b">
        <f>AND(StudentTable[[#This Row],[exists]],StudentTable[[#This Row],[gname in fname tail]])</f>
        <v>0</v>
      </c>
      <c r="R96" t="b">
        <f>AND(StudentTable[[#This Row],[exists]],StudentTable[[#This Row],[fname in gname head]])</f>
        <v>0</v>
      </c>
      <c r="S96" t="b">
        <f>AND(StudentTable[[#This Row],[exists]],OR(StudentTable[[#This Row],[email has mial.]:[email has mal.]]))</f>
        <v>0</v>
      </c>
      <c r="T96" t="str">
        <f>IF(StudentTable[[#This Row],[exists]],UPPER(TRIM(CLEAN(StudentTable[[#This Row],[Family Name 
(As printed in the HKID)]]))),"")</f>
        <v/>
      </c>
      <c r="U96" t="str">
        <f>IF(StudentTable[[#This Row],[exists]],PROPER(TRIM(CLEAN(StudentTable[[#This Row],[Given Name 
(As printed in the HKID)]]))),"")</f>
        <v/>
      </c>
      <c r="V96" t="str">
        <f>IF(StudentTable[[#This Row],[exists]],TRIM(UPPER(StudentTable[[#This Row],[normalized family name]])&amp;" "&amp;PROPER(StudentTable[[#This Row],[normalized given name]])),"")</f>
        <v/>
      </c>
      <c r="W96" t="str">
        <f>IF(StudentTable[[#This Row],[exists]],LOWER(TRIM(CLEAN(StudentTable[[#This Row],[Active Email Address
(for login name and communication)]]))),"")</f>
        <v/>
      </c>
      <c r="X96" t="b">
        <f>StudentTable[[#This Row],[normalized full name]]=""</f>
        <v>1</v>
      </c>
      <c r="Y96" t="e">
        <f>SEARCH(" "&amp;StudentTable[[#This Row],[normalized given name]], StudentTable[[#This Row],[normalized family name]])</f>
        <v>#VALUE!</v>
      </c>
      <c r="Z96" t="e">
        <f>SEARCH(StudentTable[[#This Row],[normalized family name]]&amp;" ",StudentTable[[#This Row],[normalized given name]])</f>
        <v>#VALUE!</v>
      </c>
      <c r="AA9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6" t="b">
        <f>AND(StudentTable[[#This Row],[exists]],StudentTable[[#This Row],[normalized family name]]&lt;&gt;"",IF(ISERROR(StudentTable[[#This Row],[fname in gname]]),FALSE, StudentTable[[#This Row],[fname in gname]]=1))</f>
        <v>0</v>
      </c>
      <c r="AC96" t="e">
        <f>VALUE(LEFT(TRIM(CLEAN(StudentTable[[#This Row],[Class]])),1))</f>
        <v>#VALUE!</v>
      </c>
      <c r="AD96" t="e">
        <f>VALUE(RIGHT(TRIM(CLEAN(StudentTable[[#This Row],[Class]])),1))</f>
        <v>#VALUE!</v>
      </c>
      <c r="AE9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6" t="e">
        <f>FIND("@",StudentTable[[#This Row],[normalized email]])</f>
        <v>#VALUE!</v>
      </c>
      <c r="AG9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6" t="b">
        <f>AND(StudentTable[[#This Row],[exists]],ISNUMBER(FIND(" ",StudentTable[[#This Row],[normalized email]])))</f>
        <v>0</v>
      </c>
      <c r="AI96" t="b">
        <f>AND(StudentTable[[#This Row],[exists]],ISERROR(FIND(".",RIGHT(StudentTable[[#This Row],[normalized email]],LEN(StudentTable[[#This Row],[normalized email]])-StudentTable[[#This Row],[at post in email]]))))</f>
        <v>0</v>
      </c>
      <c r="AJ96" t="b">
        <f>AND(StudentTable[[#This Row],[exists]],StudentTable[[#This Row],[normalized email]]&lt;&gt;"",COUNTIF(StudentTable[normalized email],StudentTable[[#This Row],[normalized email]])&gt;1)</f>
        <v>0</v>
      </c>
      <c r="AK96" t="b">
        <f>AND(StudentTable[[#This Row],[exists]],ISNUMBER(FIND("mial.",StudentTable[[#This Row],[normalized email]],StudentTable[[#This Row],[at post in email]]+1)))</f>
        <v>0</v>
      </c>
      <c r="AL96" t="b">
        <f>AND(StudentTable[[#This Row],[exists]],ISNUMBER(FIND("mil.",StudentTable[[#This Row],[normalized email]],StudentTable[[#This Row],[at post in email]]+1)))</f>
        <v>0</v>
      </c>
      <c r="AM96" t="b">
        <f>AND(StudentTable[[#This Row],[exists]],ISNUMBER(FIND("mal.",StudentTable[[#This Row],[normalized email]],StudentTable[[#This Row],[at post in email]]+1)))</f>
        <v>0</v>
      </c>
    </row>
    <row r="97" spans="1:39" ht="15.75" x14ac:dyDescent="0.25">
      <c r="A97" s="18">
        <v>83</v>
      </c>
      <c r="B97" s="31"/>
      <c r="C97" s="31"/>
      <c r="D97" s="31"/>
      <c r="E97" s="31"/>
      <c r="F97" s="34" t="str">
        <f>StudentTable[[#This Row],[grade string]]</f>
        <v/>
      </c>
      <c r="G97" s="34"/>
      <c r="H9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7" s="45" t="str">
        <f>StudentTable[[#This Row],[normalized full name]]</f>
        <v/>
      </c>
      <c r="J9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7" t="b">
        <f>AND(StudentTable[[#This Row],[exists]],OR(StudentTable[[#This Row],[blank full name]]))</f>
        <v>0</v>
      </c>
      <c r="L97" t="b">
        <f>AND(StudentTable[[#This Row],[exists]],OR(StudentTable[[#This Row],[blank full name]]))</f>
        <v>0</v>
      </c>
      <c r="M97" t="b">
        <f>AND(StudentTable[[#This Row],[exists]],OR(ISBLANK(StudentTable[[#This Row],[Active Email Address
(for login name and communication)]]),StudentTable[[#This Row],[email has many at]:[email duplicated]]))</f>
        <v>0</v>
      </c>
      <c r="N97" t="b">
        <f>AND(StudentTable[[#This Row],[exists]],ISBLANK(StudentTable[[#This Row],[Class]]))</f>
        <v>0</v>
      </c>
      <c r="O97" t="b">
        <f>AND(StudentTable[[#This Row],[exists]],ISERROR(_xlfn.XMATCH(StudentTable[[#This Row],[Form
(P1-P6, S1-S6)]],{"P1","P2","P3","P4","P5","P6","S1","S2","S3","S4","S5","S6"})))</f>
        <v>0</v>
      </c>
      <c r="P97" t="b">
        <f>AND(StudentTable[[#This Row],[exists]],ISBLANK(StudentTable[[#This Row],[Submission Batch'#]]))</f>
        <v>0</v>
      </c>
      <c r="Q97" t="b">
        <f>AND(StudentTable[[#This Row],[exists]],StudentTable[[#This Row],[gname in fname tail]])</f>
        <v>0</v>
      </c>
      <c r="R97" t="b">
        <f>AND(StudentTable[[#This Row],[exists]],StudentTable[[#This Row],[fname in gname head]])</f>
        <v>0</v>
      </c>
      <c r="S97" t="b">
        <f>AND(StudentTable[[#This Row],[exists]],OR(StudentTable[[#This Row],[email has mial.]:[email has mal.]]))</f>
        <v>0</v>
      </c>
      <c r="T97" t="str">
        <f>IF(StudentTable[[#This Row],[exists]],UPPER(TRIM(CLEAN(StudentTable[[#This Row],[Family Name 
(As printed in the HKID)]]))),"")</f>
        <v/>
      </c>
      <c r="U97" t="str">
        <f>IF(StudentTable[[#This Row],[exists]],PROPER(TRIM(CLEAN(StudentTable[[#This Row],[Given Name 
(As printed in the HKID)]]))),"")</f>
        <v/>
      </c>
      <c r="V97" t="str">
        <f>IF(StudentTable[[#This Row],[exists]],TRIM(UPPER(StudentTable[[#This Row],[normalized family name]])&amp;" "&amp;PROPER(StudentTable[[#This Row],[normalized given name]])),"")</f>
        <v/>
      </c>
      <c r="W97" t="str">
        <f>IF(StudentTable[[#This Row],[exists]],LOWER(TRIM(CLEAN(StudentTable[[#This Row],[Active Email Address
(for login name and communication)]]))),"")</f>
        <v/>
      </c>
      <c r="X97" t="b">
        <f>StudentTable[[#This Row],[normalized full name]]=""</f>
        <v>1</v>
      </c>
      <c r="Y97" t="e">
        <f>SEARCH(" "&amp;StudentTable[[#This Row],[normalized given name]], StudentTable[[#This Row],[normalized family name]])</f>
        <v>#VALUE!</v>
      </c>
      <c r="Z97" t="e">
        <f>SEARCH(StudentTable[[#This Row],[normalized family name]]&amp;" ",StudentTable[[#This Row],[normalized given name]])</f>
        <v>#VALUE!</v>
      </c>
      <c r="AA9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7" t="b">
        <f>AND(StudentTable[[#This Row],[exists]],StudentTable[[#This Row],[normalized family name]]&lt;&gt;"",IF(ISERROR(StudentTable[[#This Row],[fname in gname]]),FALSE, StudentTable[[#This Row],[fname in gname]]=1))</f>
        <v>0</v>
      </c>
      <c r="AC97" t="e">
        <f>VALUE(LEFT(TRIM(CLEAN(StudentTable[[#This Row],[Class]])),1))</f>
        <v>#VALUE!</v>
      </c>
      <c r="AD97" t="e">
        <f>VALUE(RIGHT(TRIM(CLEAN(StudentTable[[#This Row],[Class]])),1))</f>
        <v>#VALUE!</v>
      </c>
      <c r="AE9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7" t="e">
        <f>FIND("@",StudentTable[[#This Row],[normalized email]])</f>
        <v>#VALUE!</v>
      </c>
      <c r="AG9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7" t="b">
        <f>AND(StudentTable[[#This Row],[exists]],ISNUMBER(FIND(" ",StudentTable[[#This Row],[normalized email]])))</f>
        <v>0</v>
      </c>
      <c r="AI97" t="b">
        <f>AND(StudentTable[[#This Row],[exists]],ISERROR(FIND(".",RIGHT(StudentTable[[#This Row],[normalized email]],LEN(StudentTable[[#This Row],[normalized email]])-StudentTable[[#This Row],[at post in email]]))))</f>
        <v>0</v>
      </c>
      <c r="AJ97" t="b">
        <f>AND(StudentTable[[#This Row],[exists]],StudentTable[[#This Row],[normalized email]]&lt;&gt;"",COUNTIF(StudentTable[normalized email],StudentTable[[#This Row],[normalized email]])&gt;1)</f>
        <v>0</v>
      </c>
      <c r="AK97" t="b">
        <f>AND(StudentTable[[#This Row],[exists]],ISNUMBER(FIND("mial.",StudentTable[[#This Row],[normalized email]],StudentTable[[#This Row],[at post in email]]+1)))</f>
        <v>0</v>
      </c>
      <c r="AL97" t="b">
        <f>AND(StudentTable[[#This Row],[exists]],ISNUMBER(FIND("mil.",StudentTable[[#This Row],[normalized email]],StudentTable[[#This Row],[at post in email]]+1)))</f>
        <v>0</v>
      </c>
      <c r="AM97" t="b">
        <f>AND(StudentTable[[#This Row],[exists]],ISNUMBER(FIND("mal.",StudentTable[[#This Row],[normalized email]],StudentTable[[#This Row],[at post in email]]+1)))</f>
        <v>0</v>
      </c>
    </row>
    <row r="98" spans="1:39" ht="15.75" x14ac:dyDescent="0.25">
      <c r="A98" s="18">
        <v>84</v>
      </c>
      <c r="B98" s="31"/>
      <c r="C98" s="31"/>
      <c r="D98" s="31"/>
      <c r="E98" s="31"/>
      <c r="F98" s="34" t="str">
        <f>StudentTable[[#This Row],[grade string]]</f>
        <v/>
      </c>
      <c r="G98" s="34"/>
      <c r="H9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8" s="45" t="str">
        <f>StudentTable[[#This Row],[normalized full name]]</f>
        <v/>
      </c>
      <c r="J9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8" t="b">
        <f>AND(StudentTable[[#This Row],[exists]],OR(StudentTable[[#This Row],[blank full name]]))</f>
        <v>0</v>
      </c>
      <c r="L98" t="b">
        <f>AND(StudentTable[[#This Row],[exists]],OR(StudentTable[[#This Row],[blank full name]]))</f>
        <v>0</v>
      </c>
      <c r="M98" t="b">
        <f>AND(StudentTable[[#This Row],[exists]],OR(ISBLANK(StudentTable[[#This Row],[Active Email Address
(for login name and communication)]]),StudentTable[[#This Row],[email has many at]:[email duplicated]]))</f>
        <v>0</v>
      </c>
      <c r="N98" t="b">
        <f>AND(StudentTable[[#This Row],[exists]],ISBLANK(StudentTable[[#This Row],[Class]]))</f>
        <v>0</v>
      </c>
      <c r="O98" t="b">
        <f>AND(StudentTable[[#This Row],[exists]],ISERROR(_xlfn.XMATCH(StudentTable[[#This Row],[Form
(P1-P6, S1-S6)]],{"P1","P2","P3","P4","P5","P6","S1","S2","S3","S4","S5","S6"})))</f>
        <v>0</v>
      </c>
      <c r="P98" t="b">
        <f>AND(StudentTable[[#This Row],[exists]],ISBLANK(StudentTable[[#This Row],[Submission Batch'#]]))</f>
        <v>0</v>
      </c>
      <c r="Q98" t="b">
        <f>AND(StudentTable[[#This Row],[exists]],StudentTable[[#This Row],[gname in fname tail]])</f>
        <v>0</v>
      </c>
      <c r="R98" t="b">
        <f>AND(StudentTable[[#This Row],[exists]],StudentTable[[#This Row],[fname in gname head]])</f>
        <v>0</v>
      </c>
      <c r="S98" t="b">
        <f>AND(StudentTable[[#This Row],[exists]],OR(StudentTable[[#This Row],[email has mial.]:[email has mal.]]))</f>
        <v>0</v>
      </c>
      <c r="T98" t="str">
        <f>IF(StudentTable[[#This Row],[exists]],UPPER(TRIM(CLEAN(StudentTable[[#This Row],[Family Name 
(As printed in the HKID)]]))),"")</f>
        <v/>
      </c>
      <c r="U98" t="str">
        <f>IF(StudentTable[[#This Row],[exists]],PROPER(TRIM(CLEAN(StudentTable[[#This Row],[Given Name 
(As printed in the HKID)]]))),"")</f>
        <v/>
      </c>
      <c r="V98" t="str">
        <f>IF(StudentTable[[#This Row],[exists]],TRIM(UPPER(StudentTable[[#This Row],[normalized family name]])&amp;" "&amp;PROPER(StudentTable[[#This Row],[normalized given name]])),"")</f>
        <v/>
      </c>
      <c r="W98" t="str">
        <f>IF(StudentTable[[#This Row],[exists]],LOWER(TRIM(CLEAN(StudentTable[[#This Row],[Active Email Address
(for login name and communication)]]))),"")</f>
        <v/>
      </c>
      <c r="X98" t="b">
        <f>StudentTable[[#This Row],[normalized full name]]=""</f>
        <v>1</v>
      </c>
      <c r="Y98" t="e">
        <f>SEARCH(" "&amp;StudentTable[[#This Row],[normalized given name]], StudentTable[[#This Row],[normalized family name]])</f>
        <v>#VALUE!</v>
      </c>
      <c r="Z98" t="e">
        <f>SEARCH(StudentTable[[#This Row],[normalized family name]]&amp;" ",StudentTable[[#This Row],[normalized given name]])</f>
        <v>#VALUE!</v>
      </c>
      <c r="AA9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8" t="b">
        <f>AND(StudentTable[[#This Row],[exists]],StudentTable[[#This Row],[normalized family name]]&lt;&gt;"",IF(ISERROR(StudentTable[[#This Row],[fname in gname]]),FALSE, StudentTable[[#This Row],[fname in gname]]=1))</f>
        <v>0</v>
      </c>
      <c r="AC98" t="e">
        <f>VALUE(LEFT(TRIM(CLEAN(StudentTable[[#This Row],[Class]])),1))</f>
        <v>#VALUE!</v>
      </c>
      <c r="AD98" t="e">
        <f>VALUE(RIGHT(TRIM(CLEAN(StudentTable[[#This Row],[Class]])),1))</f>
        <v>#VALUE!</v>
      </c>
      <c r="AE9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8" t="e">
        <f>FIND("@",StudentTable[[#This Row],[normalized email]])</f>
        <v>#VALUE!</v>
      </c>
      <c r="AG9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8" t="b">
        <f>AND(StudentTable[[#This Row],[exists]],ISNUMBER(FIND(" ",StudentTable[[#This Row],[normalized email]])))</f>
        <v>0</v>
      </c>
      <c r="AI98" t="b">
        <f>AND(StudentTable[[#This Row],[exists]],ISERROR(FIND(".",RIGHT(StudentTable[[#This Row],[normalized email]],LEN(StudentTable[[#This Row],[normalized email]])-StudentTable[[#This Row],[at post in email]]))))</f>
        <v>0</v>
      </c>
      <c r="AJ98" t="b">
        <f>AND(StudentTable[[#This Row],[exists]],StudentTable[[#This Row],[normalized email]]&lt;&gt;"",COUNTIF(StudentTable[normalized email],StudentTable[[#This Row],[normalized email]])&gt;1)</f>
        <v>0</v>
      </c>
      <c r="AK98" t="b">
        <f>AND(StudentTable[[#This Row],[exists]],ISNUMBER(FIND("mial.",StudentTable[[#This Row],[normalized email]],StudentTable[[#This Row],[at post in email]]+1)))</f>
        <v>0</v>
      </c>
      <c r="AL98" t="b">
        <f>AND(StudentTable[[#This Row],[exists]],ISNUMBER(FIND("mil.",StudentTable[[#This Row],[normalized email]],StudentTable[[#This Row],[at post in email]]+1)))</f>
        <v>0</v>
      </c>
      <c r="AM98" t="b">
        <f>AND(StudentTable[[#This Row],[exists]],ISNUMBER(FIND("mal.",StudentTable[[#This Row],[normalized email]],StudentTable[[#This Row],[at post in email]]+1)))</f>
        <v>0</v>
      </c>
    </row>
    <row r="99" spans="1:39" ht="15.75" x14ac:dyDescent="0.25">
      <c r="A99" s="18">
        <v>85</v>
      </c>
      <c r="B99" s="31"/>
      <c r="C99" s="31"/>
      <c r="D99" s="31"/>
      <c r="E99" s="31"/>
      <c r="F99" s="34" t="str">
        <f>StudentTable[[#This Row],[grade string]]</f>
        <v/>
      </c>
      <c r="G99" s="34"/>
      <c r="H9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99" s="45" t="str">
        <f>StudentTable[[#This Row],[normalized full name]]</f>
        <v/>
      </c>
      <c r="J9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99" t="b">
        <f>AND(StudentTable[[#This Row],[exists]],OR(StudentTable[[#This Row],[blank full name]]))</f>
        <v>0</v>
      </c>
      <c r="L99" t="b">
        <f>AND(StudentTable[[#This Row],[exists]],OR(StudentTable[[#This Row],[blank full name]]))</f>
        <v>0</v>
      </c>
      <c r="M99" t="b">
        <f>AND(StudentTable[[#This Row],[exists]],OR(ISBLANK(StudentTable[[#This Row],[Active Email Address
(for login name and communication)]]),StudentTable[[#This Row],[email has many at]:[email duplicated]]))</f>
        <v>0</v>
      </c>
      <c r="N99" t="b">
        <f>AND(StudentTable[[#This Row],[exists]],ISBLANK(StudentTable[[#This Row],[Class]]))</f>
        <v>0</v>
      </c>
      <c r="O99" t="b">
        <f>AND(StudentTable[[#This Row],[exists]],ISERROR(_xlfn.XMATCH(StudentTable[[#This Row],[Form
(P1-P6, S1-S6)]],{"P1","P2","P3","P4","P5","P6","S1","S2","S3","S4","S5","S6"})))</f>
        <v>0</v>
      </c>
      <c r="P99" t="b">
        <f>AND(StudentTable[[#This Row],[exists]],ISBLANK(StudentTable[[#This Row],[Submission Batch'#]]))</f>
        <v>0</v>
      </c>
      <c r="Q99" t="b">
        <f>AND(StudentTable[[#This Row],[exists]],StudentTable[[#This Row],[gname in fname tail]])</f>
        <v>0</v>
      </c>
      <c r="R99" t="b">
        <f>AND(StudentTable[[#This Row],[exists]],StudentTable[[#This Row],[fname in gname head]])</f>
        <v>0</v>
      </c>
      <c r="S99" t="b">
        <f>AND(StudentTable[[#This Row],[exists]],OR(StudentTable[[#This Row],[email has mial.]:[email has mal.]]))</f>
        <v>0</v>
      </c>
      <c r="T99" t="str">
        <f>IF(StudentTable[[#This Row],[exists]],UPPER(TRIM(CLEAN(StudentTable[[#This Row],[Family Name 
(As printed in the HKID)]]))),"")</f>
        <v/>
      </c>
      <c r="U99" t="str">
        <f>IF(StudentTable[[#This Row],[exists]],PROPER(TRIM(CLEAN(StudentTable[[#This Row],[Given Name 
(As printed in the HKID)]]))),"")</f>
        <v/>
      </c>
      <c r="V99" t="str">
        <f>IF(StudentTable[[#This Row],[exists]],TRIM(UPPER(StudentTable[[#This Row],[normalized family name]])&amp;" "&amp;PROPER(StudentTable[[#This Row],[normalized given name]])),"")</f>
        <v/>
      </c>
      <c r="W99" t="str">
        <f>IF(StudentTable[[#This Row],[exists]],LOWER(TRIM(CLEAN(StudentTable[[#This Row],[Active Email Address
(for login name and communication)]]))),"")</f>
        <v/>
      </c>
      <c r="X99" t="b">
        <f>StudentTable[[#This Row],[normalized full name]]=""</f>
        <v>1</v>
      </c>
      <c r="Y99" t="e">
        <f>SEARCH(" "&amp;StudentTable[[#This Row],[normalized given name]], StudentTable[[#This Row],[normalized family name]])</f>
        <v>#VALUE!</v>
      </c>
      <c r="Z99" t="e">
        <f>SEARCH(StudentTable[[#This Row],[normalized family name]]&amp;" ",StudentTable[[#This Row],[normalized given name]])</f>
        <v>#VALUE!</v>
      </c>
      <c r="AA9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99" t="b">
        <f>AND(StudentTable[[#This Row],[exists]],StudentTable[[#This Row],[normalized family name]]&lt;&gt;"",IF(ISERROR(StudentTable[[#This Row],[fname in gname]]),FALSE, StudentTable[[#This Row],[fname in gname]]=1))</f>
        <v>0</v>
      </c>
      <c r="AC99" t="e">
        <f>VALUE(LEFT(TRIM(CLEAN(StudentTable[[#This Row],[Class]])),1))</f>
        <v>#VALUE!</v>
      </c>
      <c r="AD99" t="e">
        <f>VALUE(RIGHT(TRIM(CLEAN(StudentTable[[#This Row],[Class]])),1))</f>
        <v>#VALUE!</v>
      </c>
      <c r="AE9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99" t="e">
        <f>FIND("@",StudentTable[[#This Row],[normalized email]])</f>
        <v>#VALUE!</v>
      </c>
      <c r="AG9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99" t="b">
        <f>AND(StudentTable[[#This Row],[exists]],ISNUMBER(FIND(" ",StudentTable[[#This Row],[normalized email]])))</f>
        <v>0</v>
      </c>
      <c r="AI99" t="b">
        <f>AND(StudentTable[[#This Row],[exists]],ISERROR(FIND(".",RIGHT(StudentTable[[#This Row],[normalized email]],LEN(StudentTable[[#This Row],[normalized email]])-StudentTable[[#This Row],[at post in email]]))))</f>
        <v>0</v>
      </c>
      <c r="AJ99" t="b">
        <f>AND(StudentTable[[#This Row],[exists]],StudentTable[[#This Row],[normalized email]]&lt;&gt;"",COUNTIF(StudentTable[normalized email],StudentTable[[#This Row],[normalized email]])&gt;1)</f>
        <v>0</v>
      </c>
      <c r="AK99" t="b">
        <f>AND(StudentTable[[#This Row],[exists]],ISNUMBER(FIND("mial.",StudentTable[[#This Row],[normalized email]],StudentTable[[#This Row],[at post in email]]+1)))</f>
        <v>0</v>
      </c>
      <c r="AL99" t="b">
        <f>AND(StudentTable[[#This Row],[exists]],ISNUMBER(FIND("mil.",StudentTable[[#This Row],[normalized email]],StudentTable[[#This Row],[at post in email]]+1)))</f>
        <v>0</v>
      </c>
      <c r="AM99" t="b">
        <f>AND(StudentTable[[#This Row],[exists]],ISNUMBER(FIND("mal.",StudentTable[[#This Row],[normalized email]],StudentTable[[#This Row],[at post in email]]+1)))</f>
        <v>0</v>
      </c>
    </row>
    <row r="100" spans="1:39" ht="15.75" x14ac:dyDescent="0.25">
      <c r="A100" s="18">
        <v>86</v>
      </c>
      <c r="B100" s="31"/>
      <c r="C100" s="31"/>
      <c r="D100" s="31"/>
      <c r="E100" s="31"/>
      <c r="F100" s="34" t="str">
        <f>StudentTable[[#This Row],[grade string]]</f>
        <v/>
      </c>
      <c r="G100" s="34"/>
      <c r="H10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0" s="45" t="str">
        <f>StudentTable[[#This Row],[normalized full name]]</f>
        <v/>
      </c>
      <c r="J10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0" t="b">
        <f>AND(StudentTable[[#This Row],[exists]],OR(StudentTable[[#This Row],[blank full name]]))</f>
        <v>0</v>
      </c>
      <c r="L100" t="b">
        <f>AND(StudentTable[[#This Row],[exists]],OR(StudentTable[[#This Row],[blank full name]]))</f>
        <v>0</v>
      </c>
      <c r="M100" t="b">
        <f>AND(StudentTable[[#This Row],[exists]],OR(ISBLANK(StudentTable[[#This Row],[Active Email Address
(for login name and communication)]]),StudentTable[[#This Row],[email has many at]:[email duplicated]]))</f>
        <v>0</v>
      </c>
      <c r="N100" t="b">
        <f>AND(StudentTable[[#This Row],[exists]],ISBLANK(StudentTable[[#This Row],[Class]]))</f>
        <v>0</v>
      </c>
      <c r="O100" t="b">
        <f>AND(StudentTable[[#This Row],[exists]],ISERROR(_xlfn.XMATCH(StudentTable[[#This Row],[Form
(P1-P6, S1-S6)]],{"P1","P2","P3","P4","P5","P6","S1","S2","S3","S4","S5","S6"})))</f>
        <v>0</v>
      </c>
      <c r="P100" t="b">
        <f>AND(StudentTable[[#This Row],[exists]],ISBLANK(StudentTable[[#This Row],[Submission Batch'#]]))</f>
        <v>0</v>
      </c>
      <c r="Q100" t="b">
        <f>AND(StudentTable[[#This Row],[exists]],StudentTable[[#This Row],[gname in fname tail]])</f>
        <v>0</v>
      </c>
      <c r="R100" t="b">
        <f>AND(StudentTable[[#This Row],[exists]],StudentTable[[#This Row],[fname in gname head]])</f>
        <v>0</v>
      </c>
      <c r="S100" t="b">
        <f>AND(StudentTable[[#This Row],[exists]],OR(StudentTable[[#This Row],[email has mial.]:[email has mal.]]))</f>
        <v>0</v>
      </c>
      <c r="T100" t="str">
        <f>IF(StudentTable[[#This Row],[exists]],UPPER(TRIM(CLEAN(StudentTable[[#This Row],[Family Name 
(As printed in the HKID)]]))),"")</f>
        <v/>
      </c>
      <c r="U100" t="str">
        <f>IF(StudentTable[[#This Row],[exists]],PROPER(TRIM(CLEAN(StudentTable[[#This Row],[Given Name 
(As printed in the HKID)]]))),"")</f>
        <v/>
      </c>
      <c r="V100" t="str">
        <f>IF(StudentTable[[#This Row],[exists]],TRIM(UPPER(StudentTable[[#This Row],[normalized family name]])&amp;" "&amp;PROPER(StudentTable[[#This Row],[normalized given name]])),"")</f>
        <v/>
      </c>
      <c r="W100" t="str">
        <f>IF(StudentTable[[#This Row],[exists]],LOWER(TRIM(CLEAN(StudentTable[[#This Row],[Active Email Address
(for login name and communication)]]))),"")</f>
        <v/>
      </c>
      <c r="X100" t="b">
        <f>StudentTable[[#This Row],[normalized full name]]=""</f>
        <v>1</v>
      </c>
      <c r="Y100" t="e">
        <f>SEARCH(" "&amp;StudentTable[[#This Row],[normalized given name]], StudentTable[[#This Row],[normalized family name]])</f>
        <v>#VALUE!</v>
      </c>
      <c r="Z100" t="e">
        <f>SEARCH(StudentTable[[#This Row],[normalized family name]]&amp;" ",StudentTable[[#This Row],[normalized given name]])</f>
        <v>#VALUE!</v>
      </c>
      <c r="AA10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0" t="b">
        <f>AND(StudentTable[[#This Row],[exists]],StudentTable[[#This Row],[normalized family name]]&lt;&gt;"",IF(ISERROR(StudentTable[[#This Row],[fname in gname]]),FALSE, StudentTable[[#This Row],[fname in gname]]=1))</f>
        <v>0</v>
      </c>
      <c r="AC100" t="e">
        <f>VALUE(LEFT(TRIM(CLEAN(StudentTable[[#This Row],[Class]])),1))</f>
        <v>#VALUE!</v>
      </c>
      <c r="AD100" t="e">
        <f>VALUE(RIGHT(TRIM(CLEAN(StudentTable[[#This Row],[Class]])),1))</f>
        <v>#VALUE!</v>
      </c>
      <c r="AE10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0" t="e">
        <f>FIND("@",StudentTable[[#This Row],[normalized email]])</f>
        <v>#VALUE!</v>
      </c>
      <c r="AG10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0" t="b">
        <f>AND(StudentTable[[#This Row],[exists]],ISNUMBER(FIND(" ",StudentTable[[#This Row],[normalized email]])))</f>
        <v>0</v>
      </c>
      <c r="AI100" t="b">
        <f>AND(StudentTable[[#This Row],[exists]],ISERROR(FIND(".",RIGHT(StudentTable[[#This Row],[normalized email]],LEN(StudentTable[[#This Row],[normalized email]])-StudentTable[[#This Row],[at post in email]]))))</f>
        <v>0</v>
      </c>
      <c r="AJ100" t="b">
        <f>AND(StudentTable[[#This Row],[exists]],StudentTable[[#This Row],[normalized email]]&lt;&gt;"",COUNTIF(StudentTable[normalized email],StudentTable[[#This Row],[normalized email]])&gt;1)</f>
        <v>0</v>
      </c>
      <c r="AK100" t="b">
        <f>AND(StudentTable[[#This Row],[exists]],ISNUMBER(FIND("mial.",StudentTable[[#This Row],[normalized email]],StudentTable[[#This Row],[at post in email]]+1)))</f>
        <v>0</v>
      </c>
      <c r="AL100" t="b">
        <f>AND(StudentTable[[#This Row],[exists]],ISNUMBER(FIND("mil.",StudentTable[[#This Row],[normalized email]],StudentTable[[#This Row],[at post in email]]+1)))</f>
        <v>0</v>
      </c>
      <c r="AM100" t="b">
        <f>AND(StudentTable[[#This Row],[exists]],ISNUMBER(FIND("mal.",StudentTable[[#This Row],[normalized email]],StudentTable[[#This Row],[at post in email]]+1)))</f>
        <v>0</v>
      </c>
    </row>
    <row r="101" spans="1:39" ht="15.75" x14ac:dyDescent="0.25">
      <c r="A101" s="18">
        <v>87</v>
      </c>
      <c r="B101" s="31"/>
      <c r="C101" s="31"/>
      <c r="D101" s="31"/>
      <c r="E101" s="31"/>
      <c r="F101" s="34" t="str">
        <f>StudentTable[[#This Row],[grade string]]</f>
        <v/>
      </c>
      <c r="G101" s="34"/>
      <c r="H10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1" s="45" t="str">
        <f>StudentTable[[#This Row],[normalized full name]]</f>
        <v/>
      </c>
      <c r="J10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1" t="b">
        <f>AND(StudentTable[[#This Row],[exists]],OR(StudentTable[[#This Row],[blank full name]]))</f>
        <v>0</v>
      </c>
      <c r="L101" t="b">
        <f>AND(StudentTable[[#This Row],[exists]],OR(StudentTable[[#This Row],[blank full name]]))</f>
        <v>0</v>
      </c>
      <c r="M101" t="b">
        <f>AND(StudentTable[[#This Row],[exists]],OR(ISBLANK(StudentTable[[#This Row],[Active Email Address
(for login name and communication)]]),StudentTable[[#This Row],[email has many at]:[email duplicated]]))</f>
        <v>0</v>
      </c>
      <c r="N101" t="b">
        <f>AND(StudentTable[[#This Row],[exists]],ISBLANK(StudentTable[[#This Row],[Class]]))</f>
        <v>0</v>
      </c>
      <c r="O101" t="b">
        <f>AND(StudentTable[[#This Row],[exists]],ISERROR(_xlfn.XMATCH(StudentTable[[#This Row],[Form
(P1-P6, S1-S6)]],{"P1","P2","P3","P4","P5","P6","S1","S2","S3","S4","S5","S6"})))</f>
        <v>0</v>
      </c>
      <c r="P101" t="b">
        <f>AND(StudentTable[[#This Row],[exists]],ISBLANK(StudentTable[[#This Row],[Submission Batch'#]]))</f>
        <v>0</v>
      </c>
      <c r="Q101" t="b">
        <f>AND(StudentTable[[#This Row],[exists]],StudentTable[[#This Row],[gname in fname tail]])</f>
        <v>0</v>
      </c>
      <c r="R101" t="b">
        <f>AND(StudentTable[[#This Row],[exists]],StudentTable[[#This Row],[fname in gname head]])</f>
        <v>0</v>
      </c>
      <c r="S101" t="b">
        <f>AND(StudentTable[[#This Row],[exists]],OR(StudentTable[[#This Row],[email has mial.]:[email has mal.]]))</f>
        <v>0</v>
      </c>
      <c r="T101" t="str">
        <f>IF(StudentTable[[#This Row],[exists]],UPPER(TRIM(CLEAN(StudentTable[[#This Row],[Family Name 
(As printed in the HKID)]]))),"")</f>
        <v/>
      </c>
      <c r="U101" t="str">
        <f>IF(StudentTable[[#This Row],[exists]],PROPER(TRIM(CLEAN(StudentTable[[#This Row],[Given Name 
(As printed in the HKID)]]))),"")</f>
        <v/>
      </c>
      <c r="V101" t="str">
        <f>IF(StudentTable[[#This Row],[exists]],TRIM(UPPER(StudentTable[[#This Row],[normalized family name]])&amp;" "&amp;PROPER(StudentTable[[#This Row],[normalized given name]])),"")</f>
        <v/>
      </c>
      <c r="W101" t="str">
        <f>IF(StudentTable[[#This Row],[exists]],LOWER(TRIM(CLEAN(StudentTable[[#This Row],[Active Email Address
(for login name and communication)]]))),"")</f>
        <v/>
      </c>
      <c r="X101" t="b">
        <f>StudentTable[[#This Row],[normalized full name]]=""</f>
        <v>1</v>
      </c>
      <c r="Y101" t="e">
        <f>SEARCH(" "&amp;StudentTable[[#This Row],[normalized given name]], StudentTable[[#This Row],[normalized family name]])</f>
        <v>#VALUE!</v>
      </c>
      <c r="Z101" t="e">
        <f>SEARCH(StudentTable[[#This Row],[normalized family name]]&amp;" ",StudentTable[[#This Row],[normalized given name]])</f>
        <v>#VALUE!</v>
      </c>
      <c r="AA10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1" t="b">
        <f>AND(StudentTable[[#This Row],[exists]],StudentTable[[#This Row],[normalized family name]]&lt;&gt;"",IF(ISERROR(StudentTable[[#This Row],[fname in gname]]),FALSE, StudentTable[[#This Row],[fname in gname]]=1))</f>
        <v>0</v>
      </c>
      <c r="AC101" t="e">
        <f>VALUE(LEFT(TRIM(CLEAN(StudentTable[[#This Row],[Class]])),1))</f>
        <v>#VALUE!</v>
      </c>
      <c r="AD101" t="e">
        <f>VALUE(RIGHT(TRIM(CLEAN(StudentTable[[#This Row],[Class]])),1))</f>
        <v>#VALUE!</v>
      </c>
      <c r="AE10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1" t="e">
        <f>FIND("@",StudentTable[[#This Row],[normalized email]])</f>
        <v>#VALUE!</v>
      </c>
      <c r="AG10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1" t="b">
        <f>AND(StudentTable[[#This Row],[exists]],ISNUMBER(FIND(" ",StudentTable[[#This Row],[normalized email]])))</f>
        <v>0</v>
      </c>
      <c r="AI101" t="b">
        <f>AND(StudentTable[[#This Row],[exists]],ISERROR(FIND(".",RIGHT(StudentTable[[#This Row],[normalized email]],LEN(StudentTable[[#This Row],[normalized email]])-StudentTable[[#This Row],[at post in email]]))))</f>
        <v>0</v>
      </c>
      <c r="AJ101" t="b">
        <f>AND(StudentTable[[#This Row],[exists]],StudentTable[[#This Row],[normalized email]]&lt;&gt;"",COUNTIF(StudentTable[normalized email],StudentTable[[#This Row],[normalized email]])&gt;1)</f>
        <v>0</v>
      </c>
      <c r="AK101" t="b">
        <f>AND(StudentTable[[#This Row],[exists]],ISNUMBER(FIND("mial.",StudentTable[[#This Row],[normalized email]],StudentTable[[#This Row],[at post in email]]+1)))</f>
        <v>0</v>
      </c>
      <c r="AL101" t="b">
        <f>AND(StudentTable[[#This Row],[exists]],ISNUMBER(FIND("mil.",StudentTable[[#This Row],[normalized email]],StudentTable[[#This Row],[at post in email]]+1)))</f>
        <v>0</v>
      </c>
      <c r="AM101" t="b">
        <f>AND(StudentTable[[#This Row],[exists]],ISNUMBER(FIND("mal.",StudentTable[[#This Row],[normalized email]],StudentTable[[#This Row],[at post in email]]+1)))</f>
        <v>0</v>
      </c>
    </row>
    <row r="102" spans="1:39" ht="15.75" x14ac:dyDescent="0.25">
      <c r="A102" s="18">
        <v>88</v>
      </c>
      <c r="B102" s="31"/>
      <c r="C102" s="31"/>
      <c r="D102" s="31"/>
      <c r="E102" s="31"/>
      <c r="F102" s="34" t="str">
        <f>StudentTable[[#This Row],[grade string]]</f>
        <v/>
      </c>
      <c r="G102" s="34"/>
      <c r="H10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2" s="45" t="str">
        <f>StudentTable[[#This Row],[normalized full name]]</f>
        <v/>
      </c>
      <c r="J10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2" t="b">
        <f>AND(StudentTable[[#This Row],[exists]],OR(StudentTable[[#This Row],[blank full name]]))</f>
        <v>0</v>
      </c>
      <c r="L102" t="b">
        <f>AND(StudentTable[[#This Row],[exists]],OR(StudentTable[[#This Row],[blank full name]]))</f>
        <v>0</v>
      </c>
      <c r="M102" t="b">
        <f>AND(StudentTable[[#This Row],[exists]],OR(ISBLANK(StudentTable[[#This Row],[Active Email Address
(for login name and communication)]]),StudentTable[[#This Row],[email has many at]:[email duplicated]]))</f>
        <v>0</v>
      </c>
      <c r="N102" t="b">
        <f>AND(StudentTable[[#This Row],[exists]],ISBLANK(StudentTable[[#This Row],[Class]]))</f>
        <v>0</v>
      </c>
      <c r="O102" t="b">
        <f>AND(StudentTable[[#This Row],[exists]],ISERROR(_xlfn.XMATCH(StudentTable[[#This Row],[Form
(P1-P6, S1-S6)]],{"P1","P2","P3","P4","P5","P6","S1","S2","S3","S4","S5","S6"})))</f>
        <v>0</v>
      </c>
      <c r="P102" t="b">
        <f>AND(StudentTable[[#This Row],[exists]],ISBLANK(StudentTable[[#This Row],[Submission Batch'#]]))</f>
        <v>0</v>
      </c>
      <c r="Q102" t="b">
        <f>AND(StudentTable[[#This Row],[exists]],StudentTable[[#This Row],[gname in fname tail]])</f>
        <v>0</v>
      </c>
      <c r="R102" t="b">
        <f>AND(StudentTable[[#This Row],[exists]],StudentTable[[#This Row],[fname in gname head]])</f>
        <v>0</v>
      </c>
      <c r="S102" t="b">
        <f>AND(StudentTable[[#This Row],[exists]],OR(StudentTable[[#This Row],[email has mial.]:[email has mal.]]))</f>
        <v>0</v>
      </c>
      <c r="T102" t="str">
        <f>IF(StudentTable[[#This Row],[exists]],UPPER(TRIM(CLEAN(StudentTable[[#This Row],[Family Name 
(As printed in the HKID)]]))),"")</f>
        <v/>
      </c>
      <c r="U102" t="str">
        <f>IF(StudentTable[[#This Row],[exists]],PROPER(TRIM(CLEAN(StudentTable[[#This Row],[Given Name 
(As printed in the HKID)]]))),"")</f>
        <v/>
      </c>
      <c r="V102" t="str">
        <f>IF(StudentTable[[#This Row],[exists]],TRIM(UPPER(StudentTable[[#This Row],[normalized family name]])&amp;" "&amp;PROPER(StudentTable[[#This Row],[normalized given name]])),"")</f>
        <v/>
      </c>
      <c r="W102" t="str">
        <f>IF(StudentTable[[#This Row],[exists]],LOWER(TRIM(CLEAN(StudentTable[[#This Row],[Active Email Address
(for login name and communication)]]))),"")</f>
        <v/>
      </c>
      <c r="X102" t="b">
        <f>StudentTable[[#This Row],[normalized full name]]=""</f>
        <v>1</v>
      </c>
      <c r="Y102" t="e">
        <f>SEARCH(" "&amp;StudentTable[[#This Row],[normalized given name]], StudentTable[[#This Row],[normalized family name]])</f>
        <v>#VALUE!</v>
      </c>
      <c r="Z102" t="e">
        <f>SEARCH(StudentTable[[#This Row],[normalized family name]]&amp;" ",StudentTable[[#This Row],[normalized given name]])</f>
        <v>#VALUE!</v>
      </c>
      <c r="AA10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2" t="b">
        <f>AND(StudentTable[[#This Row],[exists]],StudentTable[[#This Row],[normalized family name]]&lt;&gt;"",IF(ISERROR(StudentTable[[#This Row],[fname in gname]]),FALSE, StudentTable[[#This Row],[fname in gname]]=1))</f>
        <v>0</v>
      </c>
      <c r="AC102" t="e">
        <f>VALUE(LEFT(TRIM(CLEAN(StudentTable[[#This Row],[Class]])),1))</f>
        <v>#VALUE!</v>
      </c>
      <c r="AD102" t="e">
        <f>VALUE(RIGHT(TRIM(CLEAN(StudentTable[[#This Row],[Class]])),1))</f>
        <v>#VALUE!</v>
      </c>
      <c r="AE10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2" t="e">
        <f>FIND("@",StudentTable[[#This Row],[normalized email]])</f>
        <v>#VALUE!</v>
      </c>
      <c r="AG10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2" t="b">
        <f>AND(StudentTable[[#This Row],[exists]],ISNUMBER(FIND(" ",StudentTable[[#This Row],[normalized email]])))</f>
        <v>0</v>
      </c>
      <c r="AI102" t="b">
        <f>AND(StudentTable[[#This Row],[exists]],ISERROR(FIND(".",RIGHT(StudentTable[[#This Row],[normalized email]],LEN(StudentTable[[#This Row],[normalized email]])-StudentTable[[#This Row],[at post in email]]))))</f>
        <v>0</v>
      </c>
      <c r="AJ102" t="b">
        <f>AND(StudentTable[[#This Row],[exists]],StudentTable[[#This Row],[normalized email]]&lt;&gt;"",COUNTIF(StudentTable[normalized email],StudentTable[[#This Row],[normalized email]])&gt;1)</f>
        <v>0</v>
      </c>
      <c r="AK102" t="b">
        <f>AND(StudentTable[[#This Row],[exists]],ISNUMBER(FIND("mial.",StudentTable[[#This Row],[normalized email]],StudentTable[[#This Row],[at post in email]]+1)))</f>
        <v>0</v>
      </c>
      <c r="AL102" t="b">
        <f>AND(StudentTable[[#This Row],[exists]],ISNUMBER(FIND("mil.",StudentTable[[#This Row],[normalized email]],StudentTable[[#This Row],[at post in email]]+1)))</f>
        <v>0</v>
      </c>
      <c r="AM102" t="b">
        <f>AND(StudentTable[[#This Row],[exists]],ISNUMBER(FIND("mal.",StudentTable[[#This Row],[normalized email]],StudentTable[[#This Row],[at post in email]]+1)))</f>
        <v>0</v>
      </c>
    </row>
    <row r="103" spans="1:39" ht="15.75" x14ac:dyDescent="0.25">
      <c r="A103" s="18">
        <v>89</v>
      </c>
      <c r="B103" s="31"/>
      <c r="C103" s="31"/>
      <c r="D103" s="31"/>
      <c r="E103" s="31"/>
      <c r="F103" s="34" t="str">
        <f>StudentTable[[#This Row],[grade string]]</f>
        <v/>
      </c>
      <c r="G103" s="34"/>
      <c r="H10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3" s="45" t="str">
        <f>StudentTable[[#This Row],[normalized full name]]</f>
        <v/>
      </c>
      <c r="J10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3" t="b">
        <f>AND(StudentTable[[#This Row],[exists]],OR(StudentTable[[#This Row],[blank full name]]))</f>
        <v>0</v>
      </c>
      <c r="L103" t="b">
        <f>AND(StudentTable[[#This Row],[exists]],OR(StudentTable[[#This Row],[blank full name]]))</f>
        <v>0</v>
      </c>
      <c r="M103" t="b">
        <f>AND(StudentTable[[#This Row],[exists]],OR(ISBLANK(StudentTable[[#This Row],[Active Email Address
(for login name and communication)]]),StudentTable[[#This Row],[email has many at]:[email duplicated]]))</f>
        <v>0</v>
      </c>
      <c r="N103" t="b">
        <f>AND(StudentTable[[#This Row],[exists]],ISBLANK(StudentTable[[#This Row],[Class]]))</f>
        <v>0</v>
      </c>
      <c r="O103" t="b">
        <f>AND(StudentTable[[#This Row],[exists]],ISERROR(_xlfn.XMATCH(StudentTable[[#This Row],[Form
(P1-P6, S1-S6)]],{"P1","P2","P3","P4","P5","P6","S1","S2","S3","S4","S5","S6"})))</f>
        <v>0</v>
      </c>
      <c r="P103" t="b">
        <f>AND(StudentTable[[#This Row],[exists]],ISBLANK(StudentTable[[#This Row],[Submission Batch'#]]))</f>
        <v>0</v>
      </c>
      <c r="Q103" t="b">
        <f>AND(StudentTable[[#This Row],[exists]],StudentTable[[#This Row],[gname in fname tail]])</f>
        <v>0</v>
      </c>
      <c r="R103" t="b">
        <f>AND(StudentTable[[#This Row],[exists]],StudentTable[[#This Row],[fname in gname head]])</f>
        <v>0</v>
      </c>
      <c r="S103" t="b">
        <f>AND(StudentTable[[#This Row],[exists]],OR(StudentTable[[#This Row],[email has mial.]:[email has mal.]]))</f>
        <v>0</v>
      </c>
      <c r="T103" t="str">
        <f>IF(StudentTable[[#This Row],[exists]],UPPER(TRIM(CLEAN(StudentTable[[#This Row],[Family Name 
(As printed in the HKID)]]))),"")</f>
        <v/>
      </c>
      <c r="U103" t="str">
        <f>IF(StudentTable[[#This Row],[exists]],PROPER(TRIM(CLEAN(StudentTable[[#This Row],[Given Name 
(As printed in the HKID)]]))),"")</f>
        <v/>
      </c>
      <c r="V103" t="str">
        <f>IF(StudentTable[[#This Row],[exists]],TRIM(UPPER(StudentTable[[#This Row],[normalized family name]])&amp;" "&amp;PROPER(StudentTable[[#This Row],[normalized given name]])),"")</f>
        <v/>
      </c>
      <c r="W103" t="str">
        <f>IF(StudentTable[[#This Row],[exists]],LOWER(TRIM(CLEAN(StudentTable[[#This Row],[Active Email Address
(for login name and communication)]]))),"")</f>
        <v/>
      </c>
      <c r="X103" t="b">
        <f>StudentTable[[#This Row],[normalized full name]]=""</f>
        <v>1</v>
      </c>
      <c r="Y103" t="e">
        <f>SEARCH(" "&amp;StudentTable[[#This Row],[normalized given name]], StudentTable[[#This Row],[normalized family name]])</f>
        <v>#VALUE!</v>
      </c>
      <c r="Z103" t="e">
        <f>SEARCH(StudentTable[[#This Row],[normalized family name]]&amp;" ",StudentTable[[#This Row],[normalized given name]])</f>
        <v>#VALUE!</v>
      </c>
      <c r="AA10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3" t="b">
        <f>AND(StudentTable[[#This Row],[exists]],StudentTable[[#This Row],[normalized family name]]&lt;&gt;"",IF(ISERROR(StudentTable[[#This Row],[fname in gname]]),FALSE, StudentTable[[#This Row],[fname in gname]]=1))</f>
        <v>0</v>
      </c>
      <c r="AC103" t="e">
        <f>VALUE(LEFT(TRIM(CLEAN(StudentTable[[#This Row],[Class]])),1))</f>
        <v>#VALUE!</v>
      </c>
      <c r="AD103" t="e">
        <f>VALUE(RIGHT(TRIM(CLEAN(StudentTable[[#This Row],[Class]])),1))</f>
        <v>#VALUE!</v>
      </c>
      <c r="AE10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3" t="e">
        <f>FIND("@",StudentTable[[#This Row],[normalized email]])</f>
        <v>#VALUE!</v>
      </c>
      <c r="AG10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3" t="b">
        <f>AND(StudentTable[[#This Row],[exists]],ISNUMBER(FIND(" ",StudentTable[[#This Row],[normalized email]])))</f>
        <v>0</v>
      </c>
      <c r="AI103" t="b">
        <f>AND(StudentTable[[#This Row],[exists]],ISERROR(FIND(".",RIGHT(StudentTable[[#This Row],[normalized email]],LEN(StudentTable[[#This Row],[normalized email]])-StudentTable[[#This Row],[at post in email]]))))</f>
        <v>0</v>
      </c>
      <c r="AJ103" t="b">
        <f>AND(StudentTable[[#This Row],[exists]],StudentTable[[#This Row],[normalized email]]&lt;&gt;"",COUNTIF(StudentTable[normalized email],StudentTable[[#This Row],[normalized email]])&gt;1)</f>
        <v>0</v>
      </c>
      <c r="AK103" t="b">
        <f>AND(StudentTable[[#This Row],[exists]],ISNUMBER(FIND("mial.",StudentTable[[#This Row],[normalized email]],StudentTable[[#This Row],[at post in email]]+1)))</f>
        <v>0</v>
      </c>
      <c r="AL103" t="b">
        <f>AND(StudentTable[[#This Row],[exists]],ISNUMBER(FIND("mil.",StudentTable[[#This Row],[normalized email]],StudentTable[[#This Row],[at post in email]]+1)))</f>
        <v>0</v>
      </c>
      <c r="AM103" t="b">
        <f>AND(StudentTable[[#This Row],[exists]],ISNUMBER(FIND("mal.",StudentTable[[#This Row],[normalized email]],StudentTable[[#This Row],[at post in email]]+1)))</f>
        <v>0</v>
      </c>
    </row>
    <row r="104" spans="1:39" ht="15.75" x14ac:dyDescent="0.25">
      <c r="A104" s="18">
        <v>90</v>
      </c>
      <c r="B104" s="31"/>
      <c r="C104" s="31"/>
      <c r="D104" s="31"/>
      <c r="E104" s="31"/>
      <c r="F104" s="34" t="str">
        <f>StudentTable[[#This Row],[grade string]]</f>
        <v/>
      </c>
      <c r="G104" s="34"/>
      <c r="H10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4" s="45" t="str">
        <f>StudentTable[[#This Row],[normalized full name]]</f>
        <v/>
      </c>
      <c r="J10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4" t="b">
        <f>AND(StudentTable[[#This Row],[exists]],OR(StudentTable[[#This Row],[blank full name]]))</f>
        <v>0</v>
      </c>
      <c r="L104" t="b">
        <f>AND(StudentTable[[#This Row],[exists]],OR(StudentTable[[#This Row],[blank full name]]))</f>
        <v>0</v>
      </c>
      <c r="M104" t="b">
        <f>AND(StudentTable[[#This Row],[exists]],OR(ISBLANK(StudentTable[[#This Row],[Active Email Address
(for login name and communication)]]),StudentTable[[#This Row],[email has many at]:[email duplicated]]))</f>
        <v>0</v>
      </c>
      <c r="N104" t="b">
        <f>AND(StudentTable[[#This Row],[exists]],ISBLANK(StudentTable[[#This Row],[Class]]))</f>
        <v>0</v>
      </c>
      <c r="O104" t="b">
        <f>AND(StudentTable[[#This Row],[exists]],ISERROR(_xlfn.XMATCH(StudentTable[[#This Row],[Form
(P1-P6, S1-S6)]],{"P1","P2","P3","P4","P5","P6","S1","S2","S3","S4","S5","S6"})))</f>
        <v>0</v>
      </c>
      <c r="P104" t="b">
        <f>AND(StudentTable[[#This Row],[exists]],ISBLANK(StudentTable[[#This Row],[Submission Batch'#]]))</f>
        <v>0</v>
      </c>
      <c r="Q104" t="b">
        <f>AND(StudentTable[[#This Row],[exists]],StudentTable[[#This Row],[gname in fname tail]])</f>
        <v>0</v>
      </c>
      <c r="R104" t="b">
        <f>AND(StudentTable[[#This Row],[exists]],StudentTable[[#This Row],[fname in gname head]])</f>
        <v>0</v>
      </c>
      <c r="S104" t="b">
        <f>AND(StudentTable[[#This Row],[exists]],OR(StudentTable[[#This Row],[email has mial.]:[email has mal.]]))</f>
        <v>0</v>
      </c>
      <c r="T104" t="str">
        <f>IF(StudentTable[[#This Row],[exists]],UPPER(TRIM(CLEAN(StudentTable[[#This Row],[Family Name 
(As printed in the HKID)]]))),"")</f>
        <v/>
      </c>
      <c r="U104" t="str">
        <f>IF(StudentTable[[#This Row],[exists]],PROPER(TRIM(CLEAN(StudentTable[[#This Row],[Given Name 
(As printed in the HKID)]]))),"")</f>
        <v/>
      </c>
      <c r="V104" t="str">
        <f>IF(StudentTable[[#This Row],[exists]],TRIM(UPPER(StudentTable[[#This Row],[normalized family name]])&amp;" "&amp;PROPER(StudentTable[[#This Row],[normalized given name]])),"")</f>
        <v/>
      </c>
      <c r="W104" t="str">
        <f>IF(StudentTable[[#This Row],[exists]],LOWER(TRIM(CLEAN(StudentTable[[#This Row],[Active Email Address
(for login name and communication)]]))),"")</f>
        <v/>
      </c>
      <c r="X104" t="b">
        <f>StudentTable[[#This Row],[normalized full name]]=""</f>
        <v>1</v>
      </c>
      <c r="Y104" t="e">
        <f>SEARCH(" "&amp;StudentTable[[#This Row],[normalized given name]], StudentTable[[#This Row],[normalized family name]])</f>
        <v>#VALUE!</v>
      </c>
      <c r="Z104" t="e">
        <f>SEARCH(StudentTable[[#This Row],[normalized family name]]&amp;" ",StudentTable[[#This Row],[normalized given name]])</f>
        <v>#VALUE!</v>
      </c>
      <c r="AA10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4" t="b">
        <f>AND(StudentTable[[#This Row],[exists]],StudentTable[[#This Row],[normalized family name]]&lt;&gt;"",IF(ISERROR(StudentTable[[#This Row],[fname in gname]]),FALSE, StudentTable[[#This Row],[fname in gname]]=1))</f>
        <v>0</v>
      </c>
      <c r="AC104" t="e">
        <f>VALUE(LEFT(TRIM(CLEAN(StudentTable[[#This Row],[Class]])),1))</f>
        <v>#VALUE!</v>
      </c>
      <c r="AD104" t="e">
        <f>VALUE(RIGHT(TRIM(CLEAN(StudentTable[[#This Row],[Class]])),1))</f>
        <v>#VALUE!</v>
      </c>
      <c r="AE10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4" t="e">
        <f>FIND("@",StudentTable[[#This Row],[normalized email]])</f>
        <v>#VALUE!</v>
      </c>
      <c r="AG10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4" t="b">
        <f>AND(StudentTable[[#This Row],[exists]],ISNUMBER(FIND(" ",StudentTable[[#This Row],[normalized email]])))</f>
        <v>0</v>
      </c>
      <c r="AI104" t="b">
        <f>AND(StudentTable[[#This Row],[exists]],ISERROR(FIND(".",RIGHT(StudentTable[[#This Row],[normalized email]],LEN(StudentTable[[#This Row],[normalized email]])-StudentTable[[#This Row],[at post in email]]))))</f>
        <v>0</v>
      </c>
      <c r="AJ104" t="b">
        <f>AND(StudentTable[[#This Row],[exists]],StudentTable[[#This Row],[normalized email]]&lt;&gt;"",COUNTIF(StudentTable[normalized email],StudentTable[[#This Row],[normalized email]])&gt;1)</f>
        <v>0</v>
      </c>
      <c r="AK104" t="b">
        <f>AND(StudentTable[[#This Row],[exists]],ISNUMBER(FIND("mial.",StudentTable[[#This Row],[normalized email]],StudentTable[[#This Row],[at post in email]]+1)))</f>
        <v>0</v>
      </c>
      <c r="AL104" t="b">
        <f>AND(StudentTable[[#This Row],[exists]],ISNUMBER(FIND("mil.",StudentTable[[#This Row],[normalized email]],StudentTable[[#This Row],[at post in email]]+1)))</f>
        <v>0</v>
      </c>
      <c r="AM104" t="b">
        <f>AND(StudentTable[[#This Row],[exists]],ISNUMBER(FIND("mal.",StudentTable[[#This Row],[normalized email]],StudentTable[[#This Row],[at post in email]]+1)))</f>
        <v>0</v>
      </c>
    </row>
    <row r="105" spans="1:39" ht="15.75" x14ac:dyDescent="0.25">
      <c r="A105" s="18">
        <v>91</v>
      </c>
      <c r="B105" s="31"/>
      <c r="C105" s="31"/>
      <c r="D105" s="31"/>
      <c r="E105" s="31"/>
      <c r="F105" s="34" t="str">
        <f>StudentTable[[#This Row],[grade string]]</f>
        <v/>
      </c>
      <c r="G105" s="34"/>
      <c r="H10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5" s="45" t="str">
        <f>StudentTable[[#This Row],[normalized full name]]</f>
        <v/>
      </c>
      <c r="J10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5" t="b">
        <f>AND(StudentTable[[#This Row],[exists]],OR(StudentTable[[#This Row],[blank full name]]))</f>
        <v>0</v>
      </c>
      <c r="L105" t="b">
        <f>AND(StudentTable[[#This Row],[exists]],OR(StudentTable[[#This Row],[blank full name]]))</f>
        <v>0</v>
      </c>
      <c r="M105" t="b">
        <f>AND(StudentTable[[#This Row],[exists]],OR(ISBLANK(StudentTable[[#This Row],[Active Email Address
(for login name and communication)]]),StudentTable[[#This Row],[email has many at]:[email duplicated]]))</f>
        <v>0</v>
      </c>
      <c r="N105" t="b">
        <f>AND(StudentTable[[#This Row],[exists]],ISBLANK(StudentTable[[#This Row],[Class]]))</f>
        <v>0</v>
      </c>
      <c r="O105" t="b">
        <f>AND(StudentTable[[#This Row],[exists]],ISERROR(_xlfn.XMATCH(StudentTable[[#This Row],[Form
(P1-P6, S1-S6)]],{"P1","P2","P3","P4","P5","P6","S1","S2","S3","S4","S5","S6"})))</f>
        <v>0</v>
      </c>
      <c r="P105" t="b">
        <f>AND(StudentTable[[#This Row],[exists]],ISBLANK(StudentTable[[#This Row],[Submission Batch'#]]))</f>
        <v>0</v>
      </c>
      <c r="Q105" t="b">
        <f>AND(StudentTable[[#This Row],[exists]],StudentTable[[#This Row],[gname in fname tail]])</f>
        <v>0</v>
      </c>
      <c r="R105" t="b">
        <f>AND(StudentTable[[#This Row],[exists]],StudentTable[[#This Row],[fname in gname head]])</f>
        <v>0</v>
      </c>
      <c r="S105" t="b">
        <f>AND(StudentTable[[#This Row],[exists]],OR(StudentTable[[#This Row],[email has mial.]:[email has mal.]]))</f>
        <v>0</v>
      </c>
      <c r="T105" t="str">
        <f>IF(StudentTable[[#This Row],[exists]],UPPER(TRIM(CLEAN(StudentTable[[#This Row],[Family Name 
(As printed in the HKID)]]))),"")</f>
        <v/>
      </c>
      <c r="U105" t="str">
        <f>IF(StudentTable[[#This Row],[exists]],PROPER(TRIM(CLEAN(StudentTable[[#This Row],[Given Name 
(As printed in the HKID)]]))),"")</f>
        <v/>
      </c>
      <c r="V105" t="str">
        <f>IF(StudentTable[[#This Row],[exists]],TRIM(UPPER(StudentTable[[#This Row],[normalized family name]])&amp;" "&amp;PROPER(StudentTable[[#This Row],[normalized given name]])),"")</f>
        <v/>
      </c>
      <c r="W105" t="str">
        <f>IF(StudentTable[[#This Row],[exists]],LOWER(TRIM(CLEAN(StudentTable[[#This Row],[Active Email Address
(for login name and communication)]]))),"")</f>
        <v/>
      </c>
      <c r="X105" t="b">
        <f>StudentTable[[#This Row],[normalized full name]]=""</f>
        <v>1</v>
      </c>
      <c r="Y105" t="e">
        <f>SEARCH(" "&amp;StudentTable[[#This Row],[normalized given name]], StudentTable[[#This Row],[normalized family name]])</f>
        <v>#VALUE!</v>
      </c>
      <c r="Z105" t="e">
        <f>SEARCH(StudentTable[[#This Row],[normalized family name]]&amp;" ",StudentTable[[#This Row],[normalized given name]])</f>
        <v>#VALUE!</v>
      </c>
      <c r="AA10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5" t="b">
        <f>AND(StudentTable[[#This Row],[exists]],StudentTable[[#This Row],[normalized family name]]&lt;&gt;"",IF(ISERROR(StudentTable[[#This Row],[fname in gname]]),FALSE, StudentTable[[#This Row],[fname in gname]]=1))</f>
        <v>0</v>
      </c>
      <c r="AC105" t="e">
        <f>VALUE(LEFT(TRIM(CLEAN(StudentTable[[#This Row],[Class]])),1))</f>
        <v>#VALUE!</v>
      </c>
      <c r="AD105" t="e">
        <f>VALUE(RIGHT(TRIM(CLEAN(StudentTable[[#This Row],[Class]])),1))</f>
        <v>#VALUE!</v>
      </c>
      <c r="AE10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5" t="e">
        <f>FIND("@",StudentTable[[#This Row],[normalized email]])</f>
        <v>#VALUE!</v>
      </c>
      <c r="AG10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5" t="b">
        <f>AND(StudentTable[[#This Row],[exists]],ISNUMBER(FIND(" ",StudentTable[[#This Row],[normalized email]])))</f>
        <v>0</v>
      </c>
      <c r="AI105" t="b">
        <f>AND(StudentTable[[#This Row],[exists]],ISERROR(FIND(".",RIGHT(StudentTable[[#This Row],[normalized email]],LEN(StudentTable[[#This Row],[normalized email]])-StudentTable[[#This Row],[at post in email]]))))</f>
        <v>0</v>
      </c>
      <c r="AJ105" t="b">
        <f>AND(StudentTable[[#This Row],[exists]],StudentTable[[#This Row],[normalized email]]&lt;&gt;"",COUNTIF(StudentTable[normalized email],StudentTable[[#This Row],[normalized email]])&gt;1)</f>
        <v>0</v>
      </c>
      <c r="AK105" t="b">
        <f>AND(StudentTable[[#This Row],[exists]],ISNUMBER(FIND("mial.",StudentTable[[#This Row],[normalized email]],StudentTable[[#This Row],[at post in email]]+1)))</f>
        <v>0</v>
      </c>
      <c r="AL105" t="b">
        <f>AND(StudentTable[[#This Row],[exists]],ISNUMBER(FIND("mil.",StudentTable[[#This Row],[normalized email]],StudentTable[[#This Row],[at post in email]]+1)))</f>
        <v>0</v>
      </c>
      <c r="AM105" t="b">
        <f>AND(StudentTable[[#This Row],[exists]],ISNUMBER(FIND("mal.",StudentTable[[#This Row],[normalized email]],StudentTable[[#This Row],[at post in email]]+1)))</f>
        <v>0</v>
      </c>
    </row>
    <row r="106" spans="1:39" ht="15.75" x14ac:dyDescent="0.25">
      <c r="A106" s="18">
        <v>92</v>
      </c>
      <c r="B106" s="31"/>
      <c r="C106" s="31"/>
      <c r="D106" s="31"/>
      <c r="E106" s="31"/>
      <c r="F106" s="34" t="str">
        <f>StudentTable[[#This Row],[grade string]]</f>
        <v/>
      </c>
      <c r="G106" s="34"/>
      <c r="H10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6" s="45" t="str">
        <f>StudentTable[[#This Row],[normalized full name]]</f>
        <v/>
      </c>
      <c r="J10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6" t="b">
        <f>AND(StudentTable[[#This Row],[exists]],OR(StudentTable[[#This Row],[blank full name]]))</f>
        <v>0</v>
      </c>
      <c r="L106" t="b">
        <f>AND(StudentTable[[#This Row],[exists]],OR(StudentTable[[#This Row],[blank full name]]))</f>
        <v>0</v>
      </c>
      <c r="M106" t="b">
        <f>AND(StudentTable[[#This Row],[exists]],OR(ISBLANK(StudentTable[[#This Row],[Active Email Address
(for login name and communication)]]),StudentTable[[#This Row],[email has many at]:[email duplicated]]))</f>
        <v>0</v>
      </c>
      <c r="N106" t="b">
        <f>AND(StudentTable[[#This Row],[exists]],ISBLANK(StudentTable[[#This Row],[Class]]))</f>
        <v>0</v>
      </c>
      <c r="O106" t="b">
        <f>AND(StudentTable[[#This Row],[exists]],ISERROR(_xlfn.XMATCH(StudentTable[[#This Row],[Form
(P1-P6, S1-S6)]],{"P1","P2","P3","P4","P5","P6","S1","S2","S3","S4","S5","S6"})))</f>
        <v>0</v>
      </c>
      <c r="P106" t="b">
        <f>AND(StudentTable[[#This Row],[exists]],ISBLANK(StudentTable[[#This Row],[Submission Batch'#]]))</f>
        <v>0</v>
      </c>
      <c r="Q106" t="b">
        <f>AND(StudentTable[[#This Row],[exists]],StudentTable[[#This Row],[gname in fname tail]])</f>
        <v>0</v>
      </c>
      <c r="R106" t="b">
        <f>AND(StudentTable[[#This Row],[exists]],StudentTable[[#This Row],[fname in gname head]])</f>
        <v>0</v>
      </c>
      <c r="S106" t="b">
        <f>AND(StudentTable[[#This Row],[exists]],OR(StudentTable[[#This Row],[email has mial.]:[email has mal.]]))</f>
        <v>0</v>
      </c>
      <c r="T106" t="str">
        <f>IF(StudentTable[[#This Row],[exists]],UPPER(TRIM(CLEAN(StudentTable[[#This Row],[Family Name 
(As printed in the HKID)]]))),"")</f>
        <v/>
      </c>
      <c r="U106" t="str">
        <f>IF(StudentTable[[#This Row],[exists]],PROPER(TRIM(CLEAN(StudentTable[[#This Row],[Given Name 
(As printed in the HKID)]]))),"")</f>
        <v/>
      </c>
      <c r="V106" t="str">
        <f>IF(StudentTable[[#This Row],[exists]],TRIM(UPPER(StudentTable[[#This Row],[normalized family name]])&amp;" "&amp;PROPER(StudentTable[[#This Row],[normalized given name]])),"")</f>
        <v/>
      </c>
      <c r="W106" t="str">
        <f>IF(StudentTable[[#This Row],[exists]],LOWER(TRIM(CLEAN(StudentTable[[#This Row],[Active Email Address
(for login name and communication)]]))),"")</f>
        <v/>
      </c>
      <c r="X106" t="b">
        <f>StudentTable[[#This Row],[normalized full name]]=""</f>
        <v>1</v>
      </c>
      <c r="Y106" t="e">
        <f>SEARCH(" "&amp;StudentTable[[#This Row],[normalized given name]], StudentTable[[#This Row],[normalized family name]])</f>
        <v>#VALUE!</v>
      </c>
      <c r="Z106" t="e">
        <f>SEARCH(StudentTable[[#This Row],[normalized family name]]&amp;" ",StudentTable[[#This Row],[normalized given name]])</f>
        <v>#VALUE!</v>
      </c>
      <c r="AA10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6" t="b">
        <f>AND(StudentTable[[#This Row],[exists]],StudentTable[[#This Row],[normalized family name]]&lt;&gt;"",IF(ISERROR(StudentTable[[#This Row],[fname in gname]]),FALSE, StudentTable[[#This Row],[fname in gname]]=1))</f>
        <v>0</v>
      </c>
      <c r="AC106" t="e">
        <f>VALUE(LEFT(TRIM(CLEAN(StudentTable[[#This Row],[Class]])),1))</f>
        <v>#VALUE!</v>
      </c>
      <c r="AD106" t="e">
        <f>VALUE(RIGHT(TRIM(CLEAN(StudentTable[[#This Row],[Class]])),1))</f>
        <v>#VALUE!</v>
      </c>
      <c r="AE10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6" t="e">
        <f>FIND("@",StudentTable[[#This Row],[normalized email]])</f>
        <v>#VALUE!</v>
      </c>
      <c r="AG10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6" t="b">
        <f>AND(StudentTable[[#This Row],[exists]],ISNUMBER(FIND(" ",StudentTable[[#This Row],[normalized email]])))</f>
        <v>0</v>
      </c>
      <c r="AI106" t="b">
        <f>AND(StudentTable[[#This Row],[exists]],ISERROR(FIND(".",RIGHT(StudentTable[[#This Row],[normalized email]],LEN(StudentTable[[#This Row],[normalized email]])-StudentTable[[#This Row],[at post in email]]))))</f>
        <v>0</v>
      </c>
      <c r="AJ106" t="b">
        <f>AND(StudentTable[[#This Row],[exists]],StudentTable[[#This Row],[normalized email]]&lt;&gt;"",COUNTIF(StudentTable[normalized email],StudentTable[[#This Row],[normalized email]])&gt;1)</f>
        <v>0</v>
      </c>
      <c r="AK106" t="b">
        <f>AND(StudentTable[[#This Row],[exists]],ISNUMBER(FIND("mial.",StudentTable[[#This Row],[normalized email]],StudentTable[[#This Row],[at post in email]]+1)))</f>
        <v>0</v>
      </c>
      <c r="AL106" t="b">
        <f>AND(StudentTable[[#This Row],[exists]],ISNUMBER(FIND("mil.",StudentTable[[#This Row],[normalized email]],StudentTable[[#This Row],[at post in email]]+1)))</f>
        <v>0</v>
      </c>
      <c r="AM106" t="b">
        <f>AND(StudentTable[[#This Row],[exists]],ISNUMBER(FIND("mal.",StudentTable[[#This Row],[normalized email]],StudentTable[[#This Row],[at post in email]]+1)))</f>
        <v>0</v>
      </c>
    </row>
    <row r="107" spans="1:39" ht="15.75" x14ac:dyDescent="0.25">
      <c r="A107" s="18">
        <v>93</v>
      </c>
      <c r="B107" s="31"/>
      <c r="C107" s="31"/>
      <c r="D107" s="31"/>
      <c r="E107" s="31"/>
      <c r="F107" s="34" t="str">
        <f>StudentTable[[#This Row],[grade string]]</f>
        <v/>
      </c>
      <c r="G107" s="34"/>
      <c r="H10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7" s="45" t="str">
        <f>StudentTable[[#This Row],[normalized full name]]</f>
        <v/>
      </c>
      <c r="J10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7" t="b">
        <f>AND(StudentTable[[#This Row],[exists]],OR(StudentTable[[#This Row],[blank full name]]))</f>
        <v>0</v>
      </c>
      <c r="L107" t="b">
        <f>AND(StudentTable[[#This Row],[exists]],OR(StudentTable[[#This Row],[blank full name]]))</f>
        <v>0</v>
      </c>
      <c r="M107" t="b">
        <f>AND(StudentTable[[#This Row],[exists]],OR(ISBLANK(StudentTable[[#This Row],[Active Email Address
(for login name and communication)]]),StudentTable[[#This Row],[email has many at]:[email duplicated]]))</f>
        <v>0</v>
      </c>
      <c r="N107" t="b">
        <f>AND(StudentTable[[#This Row],[exists]],ISBLANK(StudentTable[[#This Row],[Class]]))</f>
        <v>0</v>
      </c>
      <c r="O107" t="b">
        <f>AND(StudentTable[[#This Row],[exists]],ISERROR(_xlfn.XMATCH(StudentTable[[#This Row],[Form
(P1-P6, S1-S6)]],{"P1","P2","P3","P4","P5","P6","S1","S2","S3","S4","S5","S6"})))</f>
        <v>0</v>
      </c>
      <c r="P107" t="b">
        <f>AND(StudentTable[[#This Row],[exists]],ISBLANK(StudentTable[[#This Row],[Submission Batch'#]]))</f>
        <v>0</v>
      </c>
      <c r="Q107" t="b">
        <f>AND(StudentTable[[#This Row],[exists]],StudentTable[[#This Row],[gname in fname tail]])</f>
        <v>0</v>
      </c>
      <c r="R107" t="b">
        <f>AND(StudentTable[[#This Row],[exists]],StudentTable[[#This Row],[fname in gname head]])</f>
        <v>0</v>
      </c>
      <c r="S107" t="b">
        <f>AND(StudentTable[[#This Row],[exists]],OR(StudentTable[[#This Row],[email has mial.]:[email has mal.]]))</f>
        <v>0</v>
      </c>
      <c r="T107" t="str">
        <f>IF(StudentTable[[#This Row],[exists]],UPPER(TRIM(CLEAN(StudentTable[[#This Row],[Family Name 
(As printed in the HKID)]]))),"")</f>
        <v/>
      </c>
      <c r="U107" t="str">
        <f>IF(StudentTable[[#This Row],[exists]],PROPER(TRIM(CLEAN(StudentTable[[#This Row],[Given Name 
(As printed in the HKID)]]))),"")</f>
        <v/>
      </c>
      <c r="V107" t="str">
        <f>IF(StudentTable[[#This Row],[exists]],TRIM(UPPER(StudentTable[[#This Row],[normalized family name]])&amp;" "&amp;PROPER(StudentTable[[#This Row],[normalized given name]])),"")</f>
        <v/>
      </c>
      <c r="W107" t="str">
        <f>IF(StudentTable[[#This Row],[exists]],LOWER(TRIM(CLEAN(StudentTable[[#This Row],[Active Email Address
(for login name and communication)]]))),"")</f>
        <v/>
      </c>
      <c r="X107" t="b">
        <f>StudentTable[[#This Row],[normalized full name]]=""</f>
        <v>1</v>
      </c>
      <c r="Y107" t="e">
        <f>SEARCH(" "&amp;StudentTable[[#This Row],[normalized given name]], StudentTable[[#This Row],[normalized family name]])</f>
        <v>#VALUE!</v>
      </c>
      <c r="Z107" t="e">
        <f>SEARCH(StudentTable[[#This Row],[normalized family name]]&amp;" ",StudentTable[[#This Row],[normalized given name]])</f>
        <v>#VALUE!</v>
      </c>
      <c r="AA10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7" t="b">
        <f>AND(StudentTable[[#This Row],[exists]],StudentTable[[#This Row],[normalized family name]]&lt;&gt;"",IF(ISERROR(StudentTable[[#This Row],[fname in gname]]),FALSE, StudentTable[[#This Row],[fname in gname]]=1))</f>
        <v>0</v>
      </c>
      <c r="AC107" t="e">
        <f>VALUE(LEFT(TRIM(CLEAN(StudentTable[[#This Row],[Class]])),1))</f>
        <v>#VALUE!</v>
      </c>
      <c r="AD107" t="e">
        <f>VALUE(RIGHT(TRIM(CLEAN(StudentTable[[#This Row],[Class]])),1))</f>
        <v>#VALUE!</v>
      </c>
      <c r="AE10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7" t="e">
        <f>FIND("@",StudentTable[[#This Row],[normalized email]])</f>
        <v>#VALUE!</v>
      </c>
      <c r="AG10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7" t="b">
        <f>AND(StudentTable[[#This Row],[exists]],ISNUMBER(FIND(" ",StudentTable[[#This Row],[normalized email]])))</f>
        <v>0</v>
      </c>
      <c r="AI107" t="b">
        <f>AND(StudentTable[[#This Row],[exists]],ISERROR(FIND(".",RIGHT(StudentTable[[#This Row],[normalized email]],LEN(StudentTable[[#This Row],[normalized email]])-StudentTable[[#This Row],[at post in email]]))))</f>
        <v>0</v>
      </c>
      <c r="AJ107" t="b">
        <f>AND(StudentTable[[#This Row],[exists]],StudentTable[[#This Row],[normalized email]]&lt;&gt;"",COUNTIF(StudentTable[normalized email],StudentTable[[#This Row],[normalized email]])&gt;1)</f>
        <v>0</v>
      </c>
      <c r="AK107" t="b">
        <f>AND(StudentTable[[#This Row],[exists]],ISNUMBER(FIND("mial.",StudentTable[[#This Row],[normalized email]],StudentTable[[#This Row],[at post in email]]+1)))</f>
        <v>0</v>
      </c>
      <c r="AL107" t="b">
        <f>AND(StudentTable[[#This Row],[exists]],ISNUMBER(FIND("mil.",StudentTable[[#This Row],[normalized email]],StudentTable[[#This Row],[at post in email]]+1)))</f>
        <v>0</v>
      </c>
      <c r="AM107" t="b">
        <f>AND(StudentTable[[#This Row],[exists]],ISNUMBER(FIND("mal.",StudentTable[[#This Row],[normalized email]],StudentTable[[#This Row],[at post in email]]+1)))</f>
        <v>0</v>
      </c>
    </row>
    <row r="108" spans="1:39" ht="15.75" x14ac:dyDescent="0.25">
      <c r="A108" s="18">
        <v>94</v>
      </c>
      <c r="B108" s="31"/>
      <c r="C108" s="31"/>
      <c r="D108" s="31"/>
      <c r="E108" s="31"/>
      <c r="F108" s="34" t="str">
        <f>StudentTable[[#This Row],[grade string]]</f>
        <v/>
      </c>
      <c r="G108" s="34"/>
      <c r="H10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8" s="45" t="str">
        <f>StudentTable[[#This Row],[normalized full name]]</f>
        <v/>
      </c>
      <c r="J10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8" t="b">
        <f>AND(StudentTable[[#This Row],[exists]],OR(StudentTable[[#This Row],[blank full name]]))</f>
        <v>0</v>
      </c>
      <c r="L108" t="b">
        <f>AND(StudentTable[[#This Row],[exists]],OR(StudentTable[[#This Row],[blank full name]]))</f>
        <v>0</v>
      </c>
      <c r="M108" t="b">
        <f>AND(StudentTable[[#This Row],[exists]],OR(ISBLANK(StudentTable[[#This Row],[Active Email Address
(for login name and communication)]]),StudentTable[[#This Row],[email has many at]:[email duplicated]]))</f>
        <v>0</v>
      </c>
      <c r="N108" t="b">
        <f>AND(StudentTable[[#This Row],[exists]],ISBLANK(StudentTable[[#This Row],[Class]]))</f>
        <v>0</v>
      </c>
      <c r="O108" t="b">
        <f>AND(StudentTable[[#This Row],[exists]],ISERROR(_xlfn.XMATCH(StudentTable[[#This Row],[Form
(P1-P6, S1-S6)]],{"P1","P2","P3","P4","P5","P6","S1","S2","S3","S4","S5","S6"})))</f>
        <v>0</v>
      </c>
      <c r="P108" t="b">
        <f>AND(StudentTable[[#This Row],[exists]],ISBLANK(StudentTable[[#This Row],[Submission Batch'#]]))</f>
        <v>0</v>
      </c>
      <c r="Q108" t="b">
        <f>AND(StudentTable[[#This Row],[exists]],StudentTable[[#This Row],[gname in fname tail]])</f>
        <v>0</v>
      </c>
      <c r="R108" t="b">
        <f>AND(StudentTable[[#This Row],[exists]],StudentTable[[#This Row],[fname in gname head]])</f>
        <v>0</v>
      </c>
      <c r="S108" t="b">
        <f>AND(StudentTable[[#This Row],[exists]],OR(StudentTable[[#This Row],[email has mial.]:[email has mal.]]))</f>
        <v>0</v>
      </c>
      <c r="T108" t="str">
        <f>IF(StudentTable[[#This Row],[exists]],UPPER(TRIM(CLEAN(StudentTable[[#This Row],[Family Name 
(As printed in the HKID)]]))),"")</f>
        <v/>
      </c>
      <c r="U108" t="str">
        <f>IF(StudentTable[[#This Row],[exists]],PROPER(TRIM(CLEAN(StudentTable[[#This Row],[Given Name 
(As printed in the HKID)]]))),"")</f>
        <v/>
      </c>
      <c r="V108" t="str">
        <f>IF(StudentTable[[#This Row],[exists]],TRIM(UPPER(StudentTable[[#This Row],[normalized family name]])&amp;" "&amp;PROPER(StudentTable[[#This Row],[normalized given name]])),"")</f>
        <v/>
      </c>
      <c r="W108" t="str">
        <f>IF(StudentTable[[#This Row],[exists]],LOWER(TRIM(CLEAN(StudentTable[[#This Row],[Active Email Address
(for login name and communication)]]))),"")</f>
        <v/>
      </c>
      <c r="X108" t="b">
        <f>StudentTable[[#This Row],[normalized full name]]=""</f>
        <v>1</v>
      </c>
      <c r="Y108" t="e">
        <f>SEARCH(" "&amp;StudentTable[[#This Row],[normalized given name]], StudentTable[[#This Row],[normalized family name]])</f>
        <v>#VALUE!</v>
      </c>
      <c r="Z108" t="e">
        <f>SEARCH(StudentTable[[#This Row],[normalized family name]]&amp;" ",StudentTable[[#This Row],[normalized given name]])</f>
        <v>#VALUE!</v>
      </c>
      <c r="AA10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8" t="b">
        <f>AND(StudentTable[[#This Row],[exists]],StudentTable[[#This Row],[normalized family name]]&lt;&gt;"",IF(ISERROR(StudentTable[[#This Row],[fname in gname]]),FALSE, StudentTable[[#This Row],[fname in gname]]=1))</f>
        <v>0</v>
      </c>
      <c r="AC108" t="e">
        <f>VALUE(LEFT(TRIM(CLEAN(StudentTable[[#This Row],[Class]])),1))</f>
        <v>#VALUE!</v>
      </c>
      <c r="AD108" t="e">
        <f>VALUE(RIGHT(TRIM(CLEAN(StudentTable[[#This Row],[Class]])),1))</f>
        <v>#VALUE!</v>
      </c>
      <c r="AE10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8" t="e">
        <f>FIND("@",StudentTable[[#This Row],[normalized email]])</f>
        <v>#VALUE!</v>
      </c>
      <c r="AG10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8" t="b">
        <f>AND(StudentTable[[#This Row],[exists]],ISNUMBER(FIND(" ",StudentTable[[#This Row],[normalized email]])))</f>
        <v>0</v>
      </c>
      <c r="AI108" t="b">
        <f>AND(StudentTable[[#This Row],[exists]],ISERROR(FIND(".",RIGHT(StudentTable[[#This Row],[normalized email]],LEN(StudentTable[[#This Row],[normalized email]])-StudentTable[[#This Row],[at post in email]]))))</f>
        <v>0</v>
      </c>
      <c r="AJ108" t="b">
        <f>AND(StudentTable[[#This Row],[exists]],StudentTable[[#This Row],[normalized email]]&lt;&gt;"",COUNTIF(StudentTable[normalized email],StudentTable[[#This Row],[normalized email]])&gt;1)</f>
        <v>0</v>
      </c>
      <c r="AK108" t="b">
        <f>AND(StudentTable[[#This Row],[exists]],ISNUMBER(FIND("mial.",StudentTable[[#This Row],[normalized email]],StudentTable[[#This Row],[at post in email]]+1)))</f>
        <v>0</v>
      </c>
      <c r="AL108" t="b">
        <f>AND(StudentTable[[#This Row],[exists]],ISNUMBER(FIND("mil.",StudentTable[[#This Row],[normalized email]],StudentTable[[#This Row],[at post in email]]+1)))</f>
        <v>0</v>
      </c>
      <c r="AM108" t="b">
        <f>AND(StudentTable[[#This Row],[exists]],ISNUMBER(FIND("mal.",StudentTable[[#This Row],[normalized email]],StudentTable[[#This Row],[at post in email]]+1)))</f>
        <v>0</v>
      </c>
    </row>
    <row r="109" spans="1:39" ht="15.75" x14ac:dyDescent="0.25">
      <c r="A109" s="18">
        <v>95</v>
      </c>
      <c r="B109" s="31"/>
      <c r="C109" s="31"/>
      <c r="D109" s="31"/>
      <c r="E109" s="31"/>
      <c r="F109" s="34" t="str">
        <f>StudentTable[[#This Row],[grade string]]</f>
        <v/>
      </c>
      <c r="G109" s="34"/>
      <c r="H10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09" s="45" t="str">
        <f>StudentTable[[#This Row],[normalized full name]]</f>
        <v/>
      </c>
      <c r="J10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09" t="b">
        <f>AND(StudentTable[[#This Row],[exists]],OR(StudentTable[[#This Row],[blank full name]]))</f>
        <v>0</v>
      </c>
      <c r="L109" t="b">
        <f>AND(StudentTable[[#This Row],[exists]],OR(StudentTable[[#This Row],[blank full name]]))</f>
        <v>0</v>
      </c>
      <c r="M109" t="b">
        <f>AND(StudentTable[[#This Row],[exists]],OR(ISBLANK(StudentTable[[#This Row],[Active Email Address
(for login name and communication)]]),StudentTable[[#This Row],[email has many at]:[email duplicated]]))</f>
        <v>0</v>
      </c>
      <c r="N109" t="b">
        <f>AND(StudentTable[[#This Row],[exists]],ISBLANK(StudentTable[[#This Row],[Class]]))</f>
        <v>0</v>
      </c>
      <c r="O109" t="b">
        <f>AND(StudentTable[[#This Row],[exists]],ISERROR(_xlfn.XMATCH(StudentTable[[#This Row],[Form
(P1-P6, S1-S6)]],{"P1","P2","P3","P4","P5","P6","S1","S2","S3","S4","S5","S6"})))</f>
        <v>0</v>
      </c>
      <c r="P109" t="b">
        <f>AND(StudentTable[[#This Row],[exists]],ISBLANK(StudentTable[[#This Row],[Submission Batch'#]]))</f>
        <v>0</v>
      </c>
      <c r="Q109" t="b">
        <f>AND(StudentTable[[#This Row],[exists]],StudentTable[[#This Row],[gname in fname tail]])</f>
        <v>0</v>
      </c>
      <c r="R109" t="b">
        <f>AND(StudentTable[[#This Row],[exists]],StudentTable[[#This Row],[fname in gname head]])</f>
        <v>0</v>
      </c>
      <c r="S109" t="b">
        <f>AND(StudentTable[[#This Row],[exists]],OR(StudentTable[[#This Row],[email has mial.]:[email has mal.]]))</f>
        <v>0</v>
      </c>
      <c r="T109" t="str">
        <f>IF(StudentTable[[#This Row],[exists]],UPPER(TRIM(CLEAN(StudentTable[[#This Row],[Family Name 
(As printed in the HKID)]]))),"")</f>
        <v/>
      </c>
      <c r="U109" t="str">
        <f>IF(StudentTable[[#This Row],[exists]],PROPER(TRIM(CLEAN(StudentTable[[#This Row],[Given Name 
(As printed in the HKID)]]))),"")</f>
        <v/>
      </c>
      <c r="V109" t="str">
        <f>IF(StudentTable[[#This Row],[exists]],TRIM(UPPER(StudentTable[[#This Row],[normalized family name]])&amp;" "&amp;PROPER(StudentTable[[#This Row],[normalized given name]])),"")</f>
        <v/>
      </c>
      <c r="W109" t="str">
        <f>IF(StudentTable[[#This Row],[exists]],LOWER(TRIM(CLEAN(StudentTable[[#This Row],[Active Email Address
(for login name and communication)]]))),"")</f>
        <v/>
      </c>
      <c r="X109" t="b">
        <f>StudentTable[[#This Row],[normalized full name]]=""</f>
        <v>1</v>
      </c>
      <c r="Y109" t="e">
        <f>SEARCH(" "&amp;StudentTable[[#This Row],[normalized given name]], StudentTable[[#This Row],[normalized family name]])</f>
        <v>#VALUE!</v>
      </c>
      <c r="Z109" t="e">
        <f>SEARCH(StudentTable[[#This Row],[normalized family name]]&amp;" ",StudentTable[[#This Row],[normalized given name]])</f>
        <v>#VALUE!</v>
      </c>
      <c r="AA10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09" t="b">
        <f>AND(StudentTable[[#This Row],[exists]],StudentTable[[#This Row],[normalized family name]]&lt;&gt;"",IF(ISERROR(StudentTable[[#This Row],[fname in gname]]),FALSE, StudentTable[[#This Row],[fname in gname]]=1))</f>
        <v>0</v>
      </c>
      <c r="AC109" t="e">
        <f>VALUE(LEFT(TRIM(CLEAN(StudentTable[[#This Row],[Class]])),1))</f>
        <v>#VALUE!</v>
      </c>
      <c r="AD109" t="e">
        <f>VALUE(RIGHT(TRIM(CLEAN(StudentTable[[#This Row],[Class]])),1))</f>
        <v>#VALUE!</v>
      </c>
      <c r="AE10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09" t="e">
        <f>FIND("@",StudentTable[[#This Row],[normalized email]])</f>
        <v>#VALUE!</v>
      </c>
      <c r="AG10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09" t="b">
        <f>AND(StudentTable[[#This Row],[exists]],ISNUMBER(FIND(" ",StudentTable[[#This Row],[normalized email]])))</f>
        <v>0</v>
      </c>
      <c r="AI109" t="b">
        <f>AND(StudentTable[[#This Row],[exists]],ISERROR(FIND(".",RIGHT(StudentTable[[#This Row],[normalized email]],LEN(StudentTable[[#This Row],[normalized email]])-StudentTable[[#This Row],[at post in email]]))))</f>
        <v>0</v>
      </c>
      <c r="AJ109" t="b">
        <f>AND(StudentTable[[#This Row],[exists]],StudentTable[[#This Row],[normalized email]]&lt;&gt;"",COUNTIF(StudentTable[normalized email],StudentTable[[#This Row],[normalized email]])&gt;1)</f>
        <v>0</v>
      </c>
      <c r="AK109" t="b">
        <f>AND(StudentTable[[#This Row],[exists]],ISNUMBER(FIND("mial.",StudentTable[[#This Row],[normalized email]],StudentTable[[#This Row],[at post in email]]+1)))</f>
        <v>0</v>
      </c>
      <c r="AL109" t="b">
        <f>AND(StudentTable[[#This Row],[exists]],ISNUMBER(FIND("mil.",StudentTable[[#This Row],[normalized email]],StudentTable[[#This Row],[at post in email]]+1)))</f>
        <v>0</v>
      </c>
      <c r="AM109" t="b">
        <f>AND(StudentTable[[#This Row],[exists]],ISNUMBER(FIND("mal.",StudentTable[[#This Row],[normalized email]],StudentTable[[#This Row],[at post in email]]+1)))</f>
        <v>0</v>
      </c>
    </row>
    <row r="110" spans="1:39" ht="15.75" x14ac:dyDescent="0.25">
      <c r="A110" s="18">
        <v>96</v>
      </c>
      <c r="B110" s="31"/>
      <c r="C110" s="31"/>
      <c r="D110" s="31"/>
      <c r="E110" s="31"/>
      <c r="F110" s="34" t="str">
        <f>StudentTable[[#This Row],[grade string]]</f>
        <v/>
      </c>
      <c r="G110" s="34"/>
      <c r="H11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0" s="45" t="str">
        <f>StudentTable[[#This Row],[normalized full name]]</f>
        <v/>
      </c>
      <c r="J11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0" t="b">
        <f>AND(StudentTable[[#This Row],[exists]],OR(StudentTable[[#This Row],[blank full name]]))</f>
        <v>0</v>
      </c>
      <c r="L110" t="b">
        <f>AND(StudentTable[[#This Row],[exists]],OR(StudentTable[[#This Row],[blank full name]]))</f>
        <v>0</v>
      </c>
      <c r="M110" t="b">
        <f>AND(StudentTable[[#This Row],[exists]],OR(ISBLANK(StudentTable[[#This Row],[Active Email Address
(for login name and communication)]]),StudentTable[[#This Row],[email has many at]:[email duplicated]]))</f>
        <v>0</v>
      </c>
      <c r="N110" t="b">
        <f>AND(StudentTable[[#This Row],[exists]],ISBLANK(StudentTable[[#This Row],[Class]]))</f>
        <v>0</v>
      </c>
      <c r="O110" t="b">
        <f>AND(StudentTable[[#This Row],[exists]],ISERROR(_xlfn.XMATCH(StudentTable[[#This Row],[Form
(P1-P6, S1-S6)]],{"P1","P2","P3","P4","P5","P6","S1","S2","S3","S4","S5","S6"})))</f>
        <v>0</v>
      </c>
      <c r="P110" t="b">
        <f>AND(StudentTable[[#This Row],[exists]],ISBLANK(StudentTable[[#This Row],[Submission Batch'#]]))</f>
        <v>0</v>
      </c>
      <c r="Q110" t="b">
        <f>AND(StudentTable[[#This Row],[exists]],StudentTable[[#This Row],[gname in fname tail]])</f>
        <v>0</v>
      </c>
      <c r="R110" t="b">
        <f>AND(StudentTable[[#This Row],[exists]],StudentTable[[#This Row],[fname in gname head]])</f>
        <v>0</v>
      </c>
      <c r="S110" t="b">
        <f>AND(StudentTable[[#This Row],[exists]],OR(StudentTable[[#This Row],[email has mial.]:[email has mal.]]))</f>
        <v>0</v>
      </c>
      <c r="T110" t="str">
        <f>IF(StudentTable[[#This Row],[exists]],UPPER(TRIM(CLEAN(StudentTable[[#This Row],[Family Name 
(As printed in the HKID)]]))),"")</f>
        <v/>
      </c>
      <c r="U110" t="str">
        <f>IF(StudentTable[[#This Row],[exists]],PROPER(TRIM(CLEAN(StudentTable[[#This Row],[Given Name 
(As printed in the HKID)]]))),"")</f>
        <v/>
      </c>
      <c r="V110" t="str">
        <f>IF(StudentTable[[#This Row],[exists]],TRIM(UPPER(StudentTable[[#This Row],[normalized family name]])&amp;" "&amp;PROPER(StudentTable[[#This Row],[normalized given name]])),"")</f>
        <v/>
      </c>
      <c r="W110" t="str">
        <f>IF(StudentTable[[#This Row],[exists]],LOWER(TRIM(CLEAN(StudentTable[[#This Row],[Active Email Address
(for login name and communication)]]))),"")</f>
        <v/>
      </c>
      <c r="X110" t="b">
        <f>StudentTable[[#This Row],[normalized full name]]=""</f>
        <v>1</v>
      </c>
      <c r="Y110" t="e">
        <f>SEARCH(" "&amp;StudentTable[[#This Row],[normalized given name]], StudentTable[[#This Row],[normalized family name]])</f>
        <v>#VALUE!</v>
      </c>
      <c r="Z110" t="e">
        <f>SEARCH(StudentTable[[#This Row],[normalized family name]]&amp;" ",StudentTable[[#This Row],[normalized given name]])</f>
        <v>#VALUE!</v>
      </c>
      <c r="AA11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0" t="b">
        <f>AND(StudentTable[[#This Row],[exists]],StudentTable[[#This Row],[normalized family name]]&lt;&gt;"",IF(ISERROR(StudentTable[[#This Row],[fname in gname]]),FALSE, StudentTable[[#This Row],[fname in gname]]=1))</f>
        <v>0</v>
      </c>
      <c r="AC110" t="e">
        <f>VALUE(LEFT(TRIM(CLEAN(StudentTable[[#This Row],[Class]])),1))</f>
        <v>#VALUE!</v>
      </c>
      <c r="AD110" t="e">
        <f>VALUE(RIGHT(TRIM(CLEAN(StudentTable[[#This Row],[Class]])),1))</f>
        <v>#VALUE!</v>
      </c>
      <c r="AE11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0" t="e">
        <f>FIND("@",StudentTable[[#This Row],[normalized email]])</f>
        <v>#VALUE!</v>
      </c>
      <c r="AG11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0" t="b">
        <f>AND(StudentTable[[#This Row],[exists]],ISNUMBER(FIND(" ",StudentTable[[#This Row],[normalized email]])))</f>
        <v>0</v>
      </c>
      <c r="AI110" t="b">
        <f>AND(StudentTable[[#This Row],[exists]],ISERROR(FIND(".",RIGHT(StudentTable[[#This Row],[normalized email]],LEN(StudentTable[[#This Row],[normalized email]])-StudentTable[[#This Row],[at post in email]]))))</f>
        <v>0</v>
      </c>
      <c r="AJ110" t="b">
        <f>AND(StudentTable[[#This Row],[exists]],StudentTable[[#This Row],[normalized email]]&lt;&gt;"",COUNTIF(StudentTable[normalized email],StudentTable[[#This Row],[normalized email]])&gt;1)</f>
        <v>0</v>
      </c>
      <c r="AK110" t="b">
        <f>AND(StudentTable[[#This Row],[exists]],ISNUMBER(FIND("mial.",StudentTable[[#This Row],[normalized email]],StudentTable[[#This Row],[at post in email]]+1)))</f>
        <v>0</v>
      </c>
      <c r="AL110" t="b">
        <f>AND(StudentTable[[#This Row],[exists]],ISNUMBER(FIND("mil.",StudentTable[[#This Row],[normalized email]],StudentTable[[#This Row],[at post in email]]+1)))</f>
        <v>0</v>
      </c>
      <c r="AM110" t="b">
        <f>AND(StudentTable[[#This Row],[exists]],ISNUMBER(FIND("mal.",StudentTable[[#This Row],[normalized email]],StudentTable[[#This Row],[at post in email]]+1)))</f>
        <v>0</v>
      </c>
    </row>
    <row r="111" spans="1:39" ht="15.75" x14ac:dyDescent="0.25">
      <c r="A111" s="18">
        <v>97</v>
      </c>
      <c r="B111" s="31"/>
      <c r="C111" s="31"/>
      <c r="D111" s="31"/>
      <c r="E111" s="31"/>
      <c r="F111" s="34" t="str">
        <f>StudentTable[[#This Row],[grade string]]</f>
        <v/>
      </c>
      <c r="G111" s="34"/>
      <c r="H11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1" s="45" t="str">
        <f>StudentTable[[#This Row],[normalized full name]]</f>
        <v/>
      </c>
      <c r="J11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1" t="b">
        <f>AND(StudentTable[[#This Row],[exists]],OR(StudentTable[[#This Row],[blank full name]]))</f>
        <v>0</v>
      </c>
      <c r="L111" t="b">
        <f>AND(StudentTable[[#This Row],[exists]],OR(StudentTable[[#This Row],[blank full name]]))</f>
        <v>0</v>
      </c>
      <c r="M111" t="b">
        <f>AND(StudentTable[[#This Row],[exists]],OR(ISBLANK(StudentTable[[#This Row],[Active Email Address
(for login name and communication)]]),StudentTable[[#This Row],[email has many at]:[email duplicated]]))</f>
        <v>0</v>
      </c>
      <c r="N111" t="b">
        <f>AND(StudentTable[[#This Row],[exists]],ISBLANK(StudentTable[[#This Row],[Class]]))</f>
        <v>0</v>
      </c>
      <c r="O111" t="b">
        <f>AND(StudentTable[[#This Row],[exists]],ISERROR(_xlfn.XMATCH(StudentTable[[#This Row],[Form
(P1-P6, S1-S6)]],{"P1","P2","P3","P4","P5","P6","S1","S2","S3","S4","S5","S6"})))</f>
        <v>0</v>
      </c>
      <c r="P111" t="b">
        <f>AND(StudentTable[[#This Row],[exists]],ISBLANK(StudentTable[[#This Row],[Submission Batch'#]]))</f>
        <v>0</v>
      </c>
      <c r="Q111" t="b">
        <f>AND(StudentTable[[#This Row],[exists]],StudentTable[[#This Row],[gname in fname tail]])</f>
        <v>0</v>
      </c>
      <c r="R111" t="b">
        <f>AND(StudentTable[[#This Row],[exists]],StudentTable[[#This Row],[fname in gname head]])</f>
        <v>0</v>
      </c>
      <c r="S111" t="b">
        <f>AND(StudentTable[[#This Row],[exists]],OR(StudentTable[[#This Row],[email has mial.]:[email has mal.]]))</f>
        <v>0</v>
      </c>
      <c r="T111" t="str">
        <f>IF(StudentTable[[#This Row],[exists]],UPPER(TRIM(CLEAN(StudentTable[[#This Row],[Family Name 
(As printed in the HKID)]]))),"")</f>
        <v/>
      </c>
      <c r="U111" t="str">
        <f>IF(StudentTable[[#This Row],[exists]],PROPER(TRIM(CLEAN(StudentTable[[#This Row],[Given Name 
(As printed in the HKID)]]))),"")</f>
        <v/>
      </c>
      <c r="V111" t="str">
        <f>IF(StudentTable[[#This Row],[exists]],TRIM(UPPER(StudentTable[[#This Row],[normalized family name]])&amp;" "&amp;PROPER(StudentTable[[#This Row],[normalized given name]])),"")</f>
        <v/>
      </c>
      <c r="W111" t="str">
        <f>IF(StudentTable[[#This Row],[exists]],LOWER(TRIM(CLEAN(StudentTable[[#This Row],[Active Email Address
(for login name and communication)]]))),"")</f>
        <v/>
      </c>
      <c r="X111" t="b">
        <f>StudentTable[[#This Row],[normalized full name]]=""</f>
        <v>1</v>
      </c>
      <c r="Y111" t="e">
        <f>SEARCH(" "&amp;StudentTable[[#This Row],[normalized given name]], StudentTable[[#This Row],[normalized family name]])</f>
        <v>#VALUE!</v>
      </c>
      <c r="Z111" t="e">
        <f>SEARCH(StudentTable[[#This Row],[normalized family name]]&amp;" ",StudentTable[[#This Row],[normalized given name]])</f>
        <v>#VALUE!</v>
      </c>
      <c r="AA11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1" t="b">
        <f>AND(StudentTable[[#This Row],[exists]],StudentTable[[#This Row],[normalized family name]]&lt;&gt;"",IF(ISERROR(StudentTable[[#This Row],[fname in gname]]),FALSE, StudentTable[[#This Row],[fname in gname]]=1))</f>
        <v>0</v>
      </c>
      <c r="AC111" t="e">
        <f>VALUE(LEFT(TRIM(CLEAN(StudentTable[[#This Row],[Class]])),1))</f>
        <v>#VALUE!</v>
      </c>
      <c r="AD111" t="e">
        <f>VALUE(RIGHT(TRIM(CLEAN(StudentTable[[#This Row],[Class]])),1))</f>
        <v>#VALUE!</v>
      </c>
      <c r="AE11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1" t="e">
        <f>FIND("@",StudentTable[[#This Row],[normalized email]])</f>
        <v>#VALUE!</v>
      </c>
      <c r="AG11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1" t="b">
        <f>AND(StudentTable[[#This Row],[exists]],ISNUMBER(FIND(" ",StudentTable[[#This Row],[normalized email]])))</f>
        <v>0</v>
      </c>
      <c r="AI111" t="b">
        <f>AND(StudentTable[[#This Row],[exists]],ISERROR(FIND(".",RIGHT(StudentTable[[#This Row],[normalized email]],LEN(StudentTable[[#This Row],[normalized email]])-StudentTable[[#This Row],[at post in email]]))))</f>
        <v>0</v>
      </c>
      <c r="AJ111" t="b">
        <f>AND(StudentTable[[#This Row],[exists]],StudentTable[[#This Row],[normalized email]]&lt;&gt;"",COUNTIF(StudentTable[normalized email],StudentTable[[#This Row],[normalized email]])&gt;1)</f>
        <v>0</v>
      </c>
      <c r="AK111" t="b">
        <f>AND(StudentTable[[#This Row],[exists]],ISNUMBER(FIND("mial.",StudentTable[[#This Row],[normalized email]],StudentTable[[#This Row],[at post in email]]+1)))</f>
        <v>0</v>
      </c>
      <c r="AL111" t="b">
        <f>AND(StudentTable[[#This Row],[exists]],ISNUMBER(FIND("mil.",StudentTable[[#This Row],[normalized email]],StudentTable[[#This Row],[at post in email]]+1)))</f>
        <v>0</v>
      </c>
      <c r="AM111" t="b">
        <f>AND(StudentTable[[#This Row],[exists]],ISNUMBER(FIND("mal.",StudentTable[[#This Row],[normalized email]],StudentTable[[#This Row],[at post in email]]+1)))</f>
        <v>0</v>
      </c>
    </row>
    <row r="112" spans="1:39" ht="15.75" x14ac:dyDescent="0.25">
      <c r="A112" s="18">
        <v>98</v>
      </c>
      <c r="B112" s="31"/>
      <c r="C112" s="31"/>
      <c r="D112" s="31"/>
      <c r="E112" s="31"/>
      <c r="F112" s="34" t="str">
        <f>StudentTable[[#This Row],[grade string]]</f>
        <v/>
      </c>
      <c r="G112" s="34"/>
      <c r="H11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2" s="45" t="str">
        <f>StudentTable[[#This Row],[normalized full name]]</f>
        <v/>
      </c>
      <c r="J11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2" t="b">
        <f>AND(StudentTable[[#This Row],[exists]],OR(StudentTable[[#This Row],[blank full name]]))</f>
        <v>0</v>
      </c>
      <c r="L112" t="b">
        <f>AND(StudentTable[[#This Row],[exists]],OR(StudentTable[[#This Row],[blank full name]]))</f>
        <v>0</v>
      </c>
      <c r="M112" t="b">
        <f>AND(StudentTable[[#This Row],[exists]],OR(ISBLANK(StudentTable[[#This Row],[Active Email Address
(for login name and communication)]]),StudentTable[[#This Row],[email has many at]:[email duplicated]]))</f>
        <v>0</v>
      </c>
      <c r="N112" t="b">
        <f>AND(StudentTable[[#This Row],[exists]],ISBLANK(StudentTable[[#This Row],[Class]]))</f>
        <v>0</v>
      </c>
      <c r="O112" t="b">
        <f>AND(StudentTable[[#This Row],[exists]],ISERROR(_xlfn.XMATCH(StudentTable[[#This Row],[Form
(P1-P6, S1-S6)]],{"P1","P2","P3","P4","P5","P6","S1","S2","S3","S4","S5","S6"})))</f>
        <v>0</v>
      </c>
      <c r="P112" t="b">
        <f>AND(StudentTable[[#This Row],[exists]],ISBLANK(StudentTable[[#This Row],[Submission Batch'#]]))</f>
        <v>0</v>
      </c>
      <c r="Q112" t="b">
        <f>AND(StudentTable[[#This Row],[exists]],StudentTable[[#This Row],[gname in fname tail]])</f>
        <v>0</v>
      </c>
      <c r="R112" t="b">
        <f>AND(StudentTable[[#This Row],[exists]],StudentTable[[#This Row],[fname in gname head]])</f>
        <v>0</v>
      </c>
      <c r="S112" t="b">
        <f>AND(StudentTable[[#This Row],[exists]],OR(StudentTable[[#This Row],[email has mial.]:[email has mal.]]))</f>
        <v>0</v>
      </c>
      <c r="T112" t="str">
        <f>IF(StudentTable[[#This Row],[exists]],UPPER(TRIM(CLEAN(StudentTable[[#This Row],[Family Name 
(As printed in the HKID)]]))),"")</f>
        <v/>
      </c>
      <c r="U112" t="str">
        <f>IF(StudentTable[[#This Row],[exists]],PROPER(TRIM(CLEAN(StudentTable[[#This Row],[Given Name 
(As printed in the HKID)]]))),"")</f>
        <v/>
      </c>
      <c r="V112" t="str">
        <f>IF(StudentTable[[#This Row],[exists]],TRIM(UPPER(StudentTable[[#This Row],[normalized family name]])&amp;" "&amp;PROPER(StudentTable[[#This Row],[normalized given name]])),"")</f>
        <v/>
      </c>
      <c r="W112" t="str">
        <f>IF(StudentTable[[#This Row],[exists]],LOWER(TRIM(CLEAN(StudentTable[[#This Row],[Active Email Address
(for login name and communication)]]))),"")</f>
        <v/>
      </c>
      <c r="X112" t="b">
        <f>StudentTable[[#This Row],[normalized full name]]=""</f>
        <v>1</v>
      </c>
      <c r="Y112" t="e">
        <f>SEARCH(" "&amp;StudentTable[[#This Row],[normalized given name]], StudentTable[[#This Row],[normalized family name]])</f>
        <v>#VALUE!</v>
      </c>
      <c r="Z112" t="e">
        <f>SEARCH(StudentTable[[#This Row],[normalized family name]]&amp;" ",StudentTable[[#This Row],[normalized given name]])</f>
        <v>#VALUE!</v>
      </c>
      <c r="AA11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2" t="b">
        <f>AND(StudentTable[[#This Row],[exists]],StudentTable[[#This Row],[normalized family name]]&lt;&gt;"",IF(ISERROR(StudentTable[[#This Row],[fname in gname]]),FALSE, StudentTable[[#This Row],[fname in gname]]=1))</f>
        <v>0</v>
      </c>
      <c r="AC112" t="e">
        <f>VALUE(LEFT(TRIM(CLEAN(StudentTable[[#This Row],[Class]])),1))</f>
        <v>#VALUE!</v>
      </c>
      <c r="AD112" t="e">
        <f>VALUE(RIGHT(TRIM(CLEAN(StudentTable[[#This Row],[Class]])),1))</f>
        <v>#VALUE!</v>
      </c>
      <c r="AE11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2" t="e">
        <f>FIND("@",StudentTable[[#This Row],[normalized email]])</f>
        <v>#VALUE!</v>
      </c>
      <c r="AG11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2" t="b">
        <f>AND(StudentTable[[#This Row],[exists]],ISNUMBER(FIND(" ",StudentTable[[#This Row],[normalized email]])))</f>
        <v>0</v>
      </c>
      <c r="AI112" t="b">
        <f>AND(StudentTable[[#This Row],[exists]],ISERROR(FIND(".",RIGHT(StudentTable[[#This Row],[normalized email]],LEN(StudentTable[[#This Row],[normalized email]])-StudentTable[[#This Row],[at post in email]]))))</f>
        <v>0</v>
      </c>
      <c r="AJ112" t="b">
        <f>AND(StudentTable[[#This Row],[exists]],StudentTable[[#This Row],[normalized email]]&lt;&gt;"",COUNTIF(StudentTable[normalized email],StudentTable[[#This Row],[normalized email]])&gt;1)</f>
        <v>0</v>
      </c>
      <c r="AK112" t="b">
        <f>AND(StudentTable[[#This Row],[exists]],ISNUMBER(FIND("mial.",StudentTable[[#This Row],[normalized email]],StudentTable[[#This Row],[at post in email]]+1)))</f>
        <v>0</v>
      </c>
      <c r="AL112" t="b">
        <f>AND(StudentTable[[#This Row],[exists]],ISNUMBER(FIND("mil.",StudentTable[[#This Row],[normalized email]],StudentTable[[#This Row],[at post in email]]+1)))</f>
        <v>0</v>
      </c>
      <c r="AM112" t="b">
        <f>AND(StudentTable[[#This Row],[exists]],ISNUMBER(FIND("mal.",StudentTable[[#This Row],[normalized email]],StudentTable[[#This Row],[at post in email]]+1)))</f>
        <v>0</v>
      </c>
    </row>
    <row r="113" spans="1:39" ht="15.75" x14ac:dyDescent="0.25">
      <c r="A113" s="18">
        <v>99</v>
      </c>
      <c r="B113" s="31"/>
      <c r="C113" s="31"/>
      <c r="D113" s="31"/>
      <c r="E113" s="31"/>
      <c r="F113" s="34" t="str">
        <f>StudentTable[[#This Row],[grade string]]</f>
        <v/>
      </c>
      <c r="G113" s="34"/>
      <c r="H11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3" s="45" t="str">
        <f>StudentTable[[#This Row],[normalized full name]]</f>
        <v/>
      </c>
      <c r="J11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3" t="b">
        <f>AND(StudentTable[[#This Row],[exists]],OR(StudentTable[[#This Row],[blank full name]]))</f>
        <v>0</v>
      </c>
      <c r="L113" t="b">
        <f>AND(StudentTable[[#This Row],[exists]],OR(StudentTable[[#This Row],[blank full name]]))</f>
        <v>0</v>
      </c>
      <c r="M113" t="b">
        <f>AND(StudentTable[[#This Row],[exists]],OR(ISBLANK(StudentTable[[#This Row],[Active Email Address
(for login name and communication)]]),StudentTable[[#This Row],[email has many at]:[email duplicated]]))</f>
        <v>0</v>
      </c>
      <c r="N113" t="b">
        <f>AND(StudentTable[[#This Row],[exists]],ISBLANK(StudentTable[[#This Row],[Class]]))</f>
        <v>0</v>
      </c>
      <c r="O113" t="b">
        <f>AND(StudentTable[[#This Row],[exists]],ISERROR(_xlfn.XMATCH(StudentTable[[#This Row],[Form
(P1-P6, S1-S6)]],{"P1","P2","P3","P4","P5","P6","S1","S2","S3","S4","S5","S6"})))</f>
        <v>0</v>
      </c>
      <c r="P113" t="b">
        <f>AND(StudentTable[[#This Row],[exists]],ISBLANK(StudentTable[[#This Row],[Submission Batch'#]]))</f>
        <v>0</v>
      </c>
      <c r="Q113" t="b">
        <f>AND(StudentTable[[#This Row],[exists]],StudentTable[[#This Row],[gname in fname tail]])</f>
        <v>0</v>
      </c>
      <c r="R113" t="b">
        <f>AND(StudentTable[[#This Row],[exists]],StudentTable[[#This Row],[fname in gname head]])</f>
        <v>0</v>
      </c>
      <c r="S113" t="b">
        <f>AND(StudentTable[[#This Row],[exists]],OR(StudentTable[[#This Row],[email has mial.]:[email has mal.]]))</f>
        <v>0</v>
      </c>
      <c r="T113" t="str">
        <f>IF(StudentTable[[#This Row],[exists]],UPPER(TRIM(CLEAN(StudentTable[[#This Row],[Family Name 
(As printed in the HKID)]]))),"")</f>
        <v/>
      </c>
      <c r="U113" t="str">
        <f>IF(StudentTable[[#This Row],[exists]],PROPER(TRIM(CLEAN(StudentTable[[#This Row],[Given Name 
(As printed in the HKID)]]))),"")</f>
        <v/>
      </c>
      <c r="V113" t="str">
        <f>IF(StudentTable[[#This Row],[exists]],TRIM(UPPER(StudentTable[[#This Row],[normalized family name]])&amp;" "&amp;PROPER(StudentTable[[#This Row],[normalized given name]])),"")</f>
        <v/>
      </c>
      <c r="W113" t="str">
        <f>IF(StudentTable[[#This Row],[exists]],LOWER(TRIM(CLEAN(StudentTable[[#This Row],[Active Email Address
(for login name and communication)]]))),"")</f>
        <v/>
      </c>
      <c r="X113" t="b">
        <f>StudentTable[[#This Row],[normalized full name]]=""</f>
        <v>1</v>
      </c>
      <c r="Y113" t="e">
        <f>SEARCH(" "&amp;StudentTable[[#This Row],[normalized given name]], StudentTable[[#This Row],[normalized family name]])</f>
        <v>#VALUE!</v>
      </c>
      <c r="Z113" t="e">
        <f>SEARCH(StudentTable[[#This Row],[normalized family name]]&amp;" ",StudentTable[[#This Row],[normalized given name]])</f>
        <v>#VALUE!</v>
      </c>
      <c r="AA11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3" t="b">
        <f>AND(StudentTable[[#This Row],[exists]],StudentTable[[#This Row],[normalized family name]]&lt;&gt;"",IF(ISERROR(StudentTable[[#This Row],[fname in gname]]),FALSE, StudentTable[[#This Row],[fname in gname]]=1))</f>
        <v>0</v>
      </c>
      <c r="AC113" t="e">
        <f>VALUE(LEFT(TRIM(CLEAN(StudentTable[[#This Row],[Class]])),1))</f>
        <v>#VALUE!</v>
      </c>
      <c r="AD113" t="e">
        <f>VALUE(RIGHT(TRIM(CLEAN(StudentTable[[#This Row],[Class]])),1))</f>
        <v>#VALUE!</v>
      </c>
      <c r="AE11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3" t="e">
        <f>FIND("@",StudentTable[[#This Row],[normalized email]])</f>
        <v>#VALUE!</v>
      </c>
      <c r="AG11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3" t="b">
        <f>AND(StudentTable[[#This Row],[exists]],ISNUMBER(FIND(" ",StudentTable[[#This Row],[normalized email]])))</f>
        <v>0</v>
      </c>
      <c r="AI113" t="b">
        <f>AND(StudentTable[[#This Row],[exists]],ISERROR(FIND(".",RIGHT(StudentTable[[#This Row],[normalized email]],LEN(StudentTable[[#This Row],[normalized email]])-StudentTable[[#This Row],[at post in email]]))))</f>
        <v>0</v>
      </c>
      <c r="AJ113" t="b">
        <f>AND(StudentTable[[#This Row],[exists]],StudentTable[[#This Row],[normalized email]]&lt;&gt;"",COUNTIF(StudentTable[normalized email],StudentTable[[#This Row],[normalized email]])&gt;1)</f>
        <v>0</v>
      </c>
      <c r="AK113" t="b">
        <f>AND(StudentTable[[#This Row],[exists]],ISNUMBER(FIND("mial.",StudentTable[[#This Row],[normalized email]],StudentTable[[#This Row],[at post in email]]+1)))</f>
        <v>0</v>
      </c>
      <c r="AL113" t="b">
        <f>AND(StudentTable[[#This Row],[exists]],ISNUMBER(FIND("mil.",StudentTable[[#This Row],[normalized email]],StudentTable[[#This Row],[at post in email]]+1)))</f>
        <v>0</v>
      </c>
      <c r="AM113" t="b">
        <f>AND(StudentTable[[#This Row],[exists]],ISNUMBER(FIND("mal.",StudentTable[[#This Row],[normalized email]],StudentTable[[#This Row],[at post in email]]+1)))</f>
        <v>0</v>
      </c>
    </row>
    <row r="114" spans="1:39" ht="15.75" x14ac:dyDescent="0.25">
      <c r="A114" s="18">
        <v>100</v>
      </c>
      <c r="B114" s="31"/>
      <c r="C114" s="31"/>
      <c r="D114" s="31"/>
      <c r="E114" s="31"/>
      <c r="F114" s="34" t="str">
        <f>StudentTable[[#This Row],[grade string]]</f>
        <v/>
      </c>
      <c r="G114" s="34"/>
      <c r="H11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4" s="45" t="str">
        <f>StudentTable[[#This Row],[normalized full name]]</f>
        <v/>
      </c>
      <c r="J11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4" t="b">
        <f>AND(StudentTable[[#This Row],[exists]],OR(StudentTable[[#This Row],[blank full name]]))</f>
        <v>0</v>
      </c>
      <c r="L114" t="b">
        <f>AND(StudentTable[[#This Row],[exists]],OR(StudentTable[[#This Row],[blank full name]]))</f>
        <v>0</v>
      </c>
      <c r="M114" t="b">
        <f>AND(StudentTable[[#This Row],[exists]],OR(ISBLANK(StudentTable[[#This Row],[Active Email Address
(for login name and communication)]]),StudentTable[[#This Row],[email has many at]:[email duplicated]]))</f>
        <v>0</v>
      </c>
      <c r="N114" t="b">
        <f>AND(StudentTable[[#This Row],[exists]],ISBLANK(StudentTable[[#This Row],[Class]]))</f>
        <v>0</v>
      </c>
      <c r="O114" t="b">
        <f>AND(StudentTable[[#This Row],[exists]],ISERROR(_xlfn.XMATCH(StudentTable[[#This Row],[Form
(P1-P6, S1-S6)]],{"P1","P2","P3","P4","P5","P6","S1","S2","S3","S4","S5","S6"})))</f>
        <v>0</v>
      </c>
      <c r="P114" t="b">
        <f>AND(StudentTable[[#This Row],[exists]],ISBLANK(StudentTable[[#This Row],[Submission Batch'#]]))</f>
        <v>0</v>
      </c>
      <c r="Q114" t="b">
        <f>AND(StudentTable[[#This Row],[exists]],StudentTable[[#This Row],[gname in fname tail]])</f>
        <v>0</v>
      </c>
      <c r="R114" t="b">
        <f>AND(StudentTable[[#This Row],[exists]],StudentTable[[#This Row],[fname in gname head]])</f>
        <v>0</v>
      </c>
      <c r="S114" t="b">
        <f>AND(StudentTable[[#This Row],[exists]],OR(StudentTable[[#This Row],[email has mial.]:[email has mal.]]))</f>
        <v>0</v>
      </c>
      <c r="T114" t="str">
        <f>IF(StudentTable[[#This Row],[exists]],UPPER(TRIM(CLEAN(StudentTable[[#This Row],[Family Name 
(As printed in the HKID)]]))),"")</f>
        <v/>
      </c>
      <c r="U114" t="str">
        <f>IF(StudentTable[[#This Row],[exists]],PROPER(TRIM(CLEAN(StudentTable[[#This Row],[Given Name 
(As printed in the HKID)]]))),"")</f>
        <v/>
      </c>
      <c r="V114" t="str">
        <f>IF(StudentTable[[#This Row],[exists]],TRIM(UPPER(StudentTable[[#This Row],[normalized family name]])&amp;" "&amp;PROPER(StudentTable[[#This Row],[normalized given name]])),"")</f>
        <v/>
      </c>
      <c r="W114" t="str">
        <f>IF(StudentTable[[#This Row],[exists]],LOWER(TRIM(CLEAN(StudentTable[[#This Row],[Active Email Address
(for login name and communication)]]))),"")</f>
        <v/>
      </c>
      <c r="X114" t="b">
        <f>StudentTable[[#This Row],[normalized full name]]=""</f>
        <v>1</v>
      </c>
      <c r="Y114" t="e">
        <f>SEARCH(" "&amp;StudentTable[[#This Row],[normalized given name]], StudentTable[[#This Row],[normalized family name]])</f>
        <v>#VALUE!</v>
      </c>
      <c r="Z114" t="e">
        <f>SEARCH(StudentTable[[#This Row],[normalized family name]]&amp;" ",StudentTable[[#This Row],[normalized given name]])</f>
        <v>#VALUE!</v>
      </c>
      <c r="AA11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4" t="b">
        <f>AND(StudentTable[[#This Row],[exists]],StudentTable[[#This Row],[normalized family name]]&lt;&gt;"",IF(ISERROR(StudentTable[[#This Row],[fname in gname]]),FALSE, StudentTable[[#This Row],[fname in gname]]=1))</f>
        <v>0</v>
      </c>
      <c r="AC114" t="e">
        <f>VALUE(LEFT(TRIM(CLEAN(StudentTable[[#This Row],[Class]])),1))</f>
        <v>#VALUE!</v>
      </c>
      <c r="AD114" t="e">
        <f>VALUE(RIGHT(TRIM(CLEAN(StudentTable[[#This Row],[Class]])),1))</f>
        <v>#VALUE!</v>
      </c>
      <c r="AE11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4" t="e">
        <f>FIND("@",StudentTable[[#This Row],[normalized email]])</f>
        <v>#VALUE!</v>
      </c>
      <c r="AG11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4" t="b">
        <f>AND(StudentTable[[#This Row],[exists]],ISNUMBER(FIND(" ",StudentTable[[#This Row],[normalized email]])))</f>
        <v>0</v>
      </c>
      <c r="AI114" t="b">
        <f>AND(StudentTable[[#This Row],[exists]],ISERROR(FIND(".",RIGHT(StudentTable[[#This Row],[normalized email]],LEN(StudentTable[[#This Row],[normalized email]])-StudentTable[[#This Row],[at post in email]]))))</f>
        <v>0</v>
      </c>
      <c r="AJ114" t="b">
        <f>AND(StudentTable[[#This Row],[exists]],StudentTable[[#This Row],[normalized email]]&lt;&gt;"",COUNTIF(StudentTable[normalized email],StudentTable[[#This Row],[normalized email]])&gt;1)</f>
        <v>0</v>
      </c>
      <c r="AK114" t="b">
        <f>AND(StudentTable[[#This Row],[exists]],ISNUMBER(FIND("mial.",StudentTable[[#This Row],[normalized email]],StudentTable[[#This Row],[at post in email]]+1)))</f>
        <v>0</v>
      </c>
      <c r="AL114" t="b">
        <f>AND(StudentTable[[#This Row],[exists]],ISNUMBER(FIND("mil.",StudentTable[[#This Row],[normalized email]],StudentTable[[#This Row],[at post in email]]+1)))</f>
        <v>0</v>
      </c>
      <c r="AM114" t="b">
        <f>AND(StudentTable[[#This Row],[exists]],ISNUMBER(FIND("mal.",StudentTable[[#This Row],[normalized email]],StudentTable[[#This Row],[at post in email]]+1)))</f>
        <v>0</v>
      </c>
    </row>
    <row r="115" spans="1:39" ht="15.75" x14ac:dyDescent="0.25">
      <c r="A115" s="18">
        <v>101</v>
      </c>
      <c r="B115" s="31"/>
      <c r="C115" s="31"/>
      <c r="D115" s="31"/>
      <c r="E115" s="31"/>
      <c r="F115" s="34" t="str">
        <f>StudentTable[[#This Row],[grade string]]</f>
        <v/>
      </c>
      <c r="G115" s="34"/>
      <c r="H11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5" s="45" t="str">
        <f>StudentTable[[#This Row],[normalized full name]]</f>
        <v/>
      </c>
      <c r="J11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5" t="b">
        <f>AND(StudentTable[[#This Row],[exists]],OR(StudentTable[[#This Row],[blank full name]]))</f>
        <v>0</v>
      </c>
      <c r="L115" t="b">
        <f>AND(StudentTable[[#This Row],[exists]],OR(StudentTable[[#This Row],[blank full name]]))</f>
        <v>0</v>
      </c>
      <c r="M115" t="b">
        <f>AND(StudentTable[[#This Row],[exists]],OR(ISBLANK(StudentTable[[#This Row],[Active Email Address
(for login name and communication)]]),StudentTable[[#This Row],[email has many at]:[email duplicated]]))</f>
        <v>0</v>
      </c>
      <c r="N115" t="b">
        <f>AND(StudentTable[[#This Row],[exists]],ISBLANK(StudentTable[[#This Row],[Class]]))</f>
        <v>0</v>
      </c>
      <c r="O115" t="b">
        <f>AND(StudentTable[[#This Row],[exists]],ISERROR(_xlfn.XMATCH(StudentTable[[#This Row],[Form
(P1-P6, S1-S6)]],{"P1","P2","P3","P4","P5","P6","S1","S2","S3","S4","S5","S6"})))</f>
        <v>0</v>
      </c>
      <c r="P115" t="b">
        <f>AND(StudentTable[[#This Row],[exists]],ISBLANK(StudentTable[[#This Row],[Submission Batch'#]]))</f>
        <v>0</v>
      </c>
      <c r="Q115" t="b">
        <f>AND(StudentTable[[#This Row],[exists]],StudentTable[[#This Row],[gname in fname tail]])</f>
        <v>0</v>
      </c>
      <c r="R115" t="b">
        <f>AND(StudentTable[[#This Row],[exists]],StudentTable[[#This Row],[fname in gname head]])</f>
        <v>0</v>
      </c>
      <c r="S115" t="b">
        <f>AND(StudentTable[[#This Row],[exists]],OR(StudentTable[[#This Row],[email has mial.]:[email has mal.]]))</f>
        <v>0</v>
      </c>
      <c r="T115" t="str">
        <f>IF(StudentTable[[#This Row],[exists]],UPPER(TRIM(CLEAN(StudentTable[[#This Row],[Family Name 
(As printed in the HKID)]]))),"")</f>
        <v/>
      </c>
      <c r="U115" t="str">
        <f>IF(StudentTable[[#This Row],[exists]],PROPER(TRIM(CLEAN(StudentTable[[#This Row],[Given Name 
(As printed in the HKID)]]))),"")</f>
        <v/>
      </c>
      <c r="V115" t="str">
        <f>IF(StudentTable[[#This Row],[exists]],TRIM(UPPER(StudentTable[[#This Row],[normalized family name]])&amp;" "&amp;PROPER(StudentTable[[#This Row],[normalized given name]])),"")</f>
        <v/>
      </c>
      <c r="W115" t="str">
        <f>IF(StudentTable[[#This Row],[exists]],LOWER(TRIM(CLEAN(StudentTable[[#This Row],[Active Email Address
(for login name and communication)]]))),"")</f>
        <v/>
      </c>
      <c r="X115" t="b">
        <f>StudentTable[[#This Row],[normalized full name]]=""</f>
        <v>1</v>
      </c>
      <c r="Y115" t="e">
        <f>SEARCH(" "&amp;StudentTable[[#This Row],[normalized given name]], StudentTable[[#This Row],[normalized family name]])</f>
        <v>#VALUE!</v>
      </c>
      <c r="Z115" t="e">
        <f>SEARCH(StudentTable[[#This Row],[normalized family name]]&amp;" ",StudentTable[[#This Row],[normalized given name]])</f>
        <v>#VALUE!</v>
      </c>
      <c r="AA11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5" t="b">
        <f>AND(StudentTable[[#This Row],[exists]],StudentTable[[#This Row],[normalized family name]]&lt;&gt;"",IF(ISERROR(StudentTable[[#This Row],[fname in gname]]),FALSE, StudentTable[[#This Row],[fname in gname]]=1))</f>
        <v>0</v>
      </c>
      <c r="AC115" t="e">
        <f>VALUE(LEFT(TRIM(CLEAN(StudentTable[[#This Row],[Class]])),1))</f>
        <v>#VALUE!</v>
      </c>
      <c r="AD115" t="e">
        <f>VALUE(RIGHT(TRIM(CLEAN(StudentTable[[#This Row],[Class]])),1))</f>
        <v>#VALUE!</v>
      </c>
      <c r="AE11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5" t="e">
        <f>FIND("@",StudentTable[[#This Row],[normalized email]])</f>
        <v>#VALUE!</v>
      </c>
      <c r="AG11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5" t="b">
        <f>AND(StudentTable[[#This Row],[exists]],ISNUMBER(FIND(" ",StudentTable[[#This Row],[normalized email]])))</f>
        <v>0</v>
      </c>
      <c r="AI115" t="b">
        <f>AND(StudentTable[[#This Row],[exists]],ISERROR(FIND(".",RIGHT(StudentTable[[#This Row],[normalized email]],LEN(StudentTable[[#This Row],[normalized email]])-StudentTable[[#This Row],[at post in email]]))))</f>
        <v>0</v>
      </c>
      <c r="AJ115" t="b">
        <f>AND(StudentTable[[#This Row],[exists]],StudentTable[[#This Row],[normalized email]]&lt;&gt;"",COUNTIF(StudentTable[normalized email],StudentTable[[#This Row],[normalized email]])&gt;1)</f>
        <v>0</v>
      </c>
      <c r="AK115" t="b">
        <f>AND(StudentTable[[#This Row],[exists]],ISNUMBER(FIND("mial.",StudentTable[[#This Row],[normalized email]],StudentTable[[#This Row],[at post in email]]+1)))</f>
        <v>0</v>
      </c>
      <c r="AL115" t="b">
        <f>AND(StudentTable[[#This Row],[exists]],ISNUMBER(FIND("mil.",StudentTable[[#This Row],[normalized email]],StudentTable[[#This Row],[at post in email]]+1)))</f>
        <v>0</v>
      </c>
      <c r="AM115" t="b">
        <f>AND(StudentTable[[#This Row],[exists]],ISNUMBER(FIND("mal.",StudentTable[[#This Row],[normalized email]],StudentTable[[#This Row],[at post in email]]+1)))</f>
        <v>0</v>
      </c>
    </row>
    <row r="116" spans="1:39" ht="15.75" x14ac:dyDescent="0.25">
      <c r="A116" s="18">
        <v>102</v>
      </c>
      <c r="B116" s="31"/>
      <c r="C116" s="31"/>
      <c r="D116" s="31"/>
      <c r="E116" s="31"/>
      <c r="F116" s="34" t="str">
        <f>StudentTable[[#This Row],[grade string]]</f>
        <v/>
      </c>
      <c r="G116" s="34"/>
      <c r="H11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6" s="45" t="str">
        <f>StudentTable[[#This Row],[normalized full name]]</f>
        <v/>
      </c>
      <c r="J11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6" t="b">
        <f>AND(StudentTable[[#This Row],[exists]],OR(StudentTable[[#This Row],[blank full name]]))</f>
        <v>0</v>
      </c>
      <c r="L116" t="b">
        <f>AND(StudentTable[[#This Row],[exists]],OR(StudentTable[[#This Row],[blank full name]]))</f>
        <v>0</v>
      </c>
      <c r="M116" t="b">
        <f>AND(StudentTable[[#This Row],[exists]],OR(ISBLANK(StudentTable[[#This Row],[Active Email Address
(for login name and communication)]]),StudentTable[[#This Row],[email has many at]:[email duplicated]]))</f>
        <v>0</v>
      </c>
      <c r="N116" t="b">
        <f>AND(StudentTable[[#This Row],[exists]],ISBLANK(StudentTable[[#This Row],[Class]]))</f>
        <v>0</v>
      </c>
      <c r="O116" t="b">
        <f>AND(StudentTable[[#This Row],[exists]],ISERROR(_xlfn.XMATCH(StudentTable[[#This Row],[Form
(P1-P6, S1-S6)]],{"P1","P2","P3","P4","P5","P6","S1","S2","S3","S4","S5","S6"})))</f>
        <v>0</v>
      </c>
      <c r="P116" t="b">
        <f>AND(StudentTable[[#This Row],[exists]],ISBLANK(StudentTable[[#This Row],[Submission Batch'#]]))</f>
        <v>0</v>
      </c>
      <c r="Q116" t="b">
        <f>AND(StudentTable[[#This Row],[exists]],StudentTable[[#This Row],[gname in fname tail]])</f>
        <v>0</v>
      </c>
      <c r="R116" t="b">
        <f>AND(StudentTable[[#This Row],[exists]],StudentTable[[#This Row],[fname in gname head]])</f>
        <v>0</v>
      </c>
      <c r="S116" t="b">
        <f>AND(StudentTable[[#This Row],[exists]],OR(StudentTable[[#This Row],[email has mial.]:[email has mal.]]))</f>
        <v>0</v>
      </c>
      <c r="T116" t="str">
        <f>IF(StudentTable[[#This Row],[exists]],UPPER(TRIM(CLEAN(StudentTable[[#This Row],[Family Name 
(As printed in the HKID)]]))),"")</f>
        <v/>
      </c>
      <c r="U116" t="str">
        <f>IF(StudentTable[[#This Row],[exists]],PROPER(TRIM(CLEAN(StudentTable[[#This Row],[Given Name 
(As printed in the HKID)]]))),"")</f>
        <v/>
      </c>
      <c r="V116" t="str">
        <f>IF(StudentTable[[#This Row],[exists]],TRIM(UPPER(StudentTable[[#This Row],[normalized family name]])&amp;" "&amp;PROPER(StudentTable[[#This Row],[normalized given name]])),"")</f>
        <v/>
      </c>
      <c r="W116" t="str">
        <f>IF(StudentTable[[#This Row],[exists]],LOWER(TRIM(CLEAN(StudentTable[[#This Row],[Active Email Address
(for login name and communication)]]))),"")</f>
        <v/>
      </c>
      <c r="X116" t="b">
        <f>StudentTable[[#This Row],[normalized full name]]=""</f>
        <v>1</v>
      </c>
      <c r="Y116" t="e">
        <f>SEARCH(" "&amp;StudentTable[[#This Row],[normalized given name]], StudentTable[[#This Row],[normalized family name]])</f>
        <v>#VALUE!</v>
      </c>
      <c r="Z116" t="e">
        <f>SEARCH(StudentTable[[#This Row],[normalized family name]]&amp;" ",StudentTable[[#This Row],[normalized given name]])</f>
        <v>#VALUE!</v>
      </c>
      <c r="AA11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6" t="b">
        <f>AND(StudentTable[[#This Row],[exists]],StudentTable[[#This Row],[normalized family name]]&lt;&gt;"",IF(ISERROR(StudentTable[[#This Row],[fname in gname]]),FALSE, StudentTable[[#This Row],[fname in gname]]=1))</f>
        <v>0</v>
      </c>
      <c r="AC116" t="e">
        <f>VALUE(LEFT(TRIM(CLEAN(StudentTable[[#This Row],[Class]])),1))</f>
        <v>#VALUE!</v>
      </c>
      <c r="AD116" t="e">
        <f>VALUE(RIGHT(TRIM(CLEAN(StudentTable[[#This Row],[Class]])),1))</f>
        <v>#VALUE!</v>
      </c>
      <c r="AE11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6" t="e">
        <f>FIND("@",StudentTable[[#This Row],[normalized email]])</f>
        <v>#VALUE!</v>
      </c>
      <c r="AG11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6" t="b">
        <f>AND(StudentTable[[#This Row],[exists]],ISNUMBER(FIND(" ",StudentTable[[#This Row],[normalized email]])))</f>
        <v>0</v>
      </c>
      <c r="AI116" t="b">
        <f>AND(StudentTable[[#This Row],[exists]],ISERROR(FIND(".",RIGHT(StudentTable[[#This Row],[normalized email]],LEN(StudentTable[[#This Row],[normalized email]])-StudentTable[[#This Row],[at post in email]]))))</f>
        <v>0</v>
      </c>
      <c r="AJ116" t="b">
        <f>AND(StudentTable[[#This Row],[exists]],StudentTable[[#This Row],[normalized email]]&lt;&gt;"",COUNTIF(StudentTable[normalized email],StudentTable[[#This Row],[normalized email]])&gt;1)</f>
        <v>0</v>
      </c>
      <c r="AK116" t="b">
        <f>AND(StudentTable[[#This Row],[exists]],ISNUMBER(FIND("mial.",StudentTable[[#This Row],[normalized email]],StudentTable[[#This Row],[at post in email]]+1)))</f>
        <v>0</v>
      </c>
      <c r="AL116" t="b">
        <f>AND(StudentTable[[#This Row],[exists]],ISNUMBER(FIND("mil.",StudentTable[[#This Row],[normalized email]],StudentTable[[#This Row],[at post in email]]+1)))</f>
        <v>0</v>
      </c>
      <c r="AM116" t="b">
        <f>AND(StudentTable[[#This Row],[exists]],ISNUMBER(FIND("mal.",StudentTable[[#This Row],[normalized email]],StudentTable[[#This Row],[at post in email]]+1)))</f>
        <v>0</v>
      </c>
    </row>
    <row r="117" spans="1:39" ht="15.75" x14ac:dyDescent="0.25">
      <c r="A117" s="18">
        <v>103</v>
      </c>
      <c r="B117" s="31"/>
      <c r="C117" s="31"/>
      <c r="D117" s="31"/>
      <c r="E117" s="31"/>
      <c r="F117" s="34" t="str">
        <f>StudentTable[[#This Row],[grade string]]</f>
        <v/>
      </c>
      <c r="G117" s="34"/>
      <c r="H11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7" s="45" t="str">
        <f>StudentTable[[#This Row],[normalized full name]]</f>
        <v/>
      </c>
      <c r="J11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7" t="b">
        <f>AND(StudentTable[[#This Row],[exists]],OR(StudentTable[[#This Row],[blank full name]]))</f>
        <v>0</v>
      </c>
      <c r="L117" t="b">
        <f>AND(StudentTable[[#This Row],[exists]],OR(StudentTable[[#This Row],[blank full name]]))</f>
        <v>0</v>
      </c>
      <c r="M117" t="b">
        <f>AND(StudentTable[[#This Row],[exists]],OR(ISBLANK(StudentTable[[#This Row],[Active Email Address
(for login name and communication)]]),StudentTable[[#This Row],[email has many at]:[email duplicated]]))</f>
        <v>0</v>
      </c>
      <c r="N117" t="b">
        <f>AND(StudentTable[[#This Row],[exists]],ISBLANK(StudentTable[[#This Row],[Class]]))</f>
        <v>0</v>
      </c>
      <c r="O117" t="b">
        <f>AND(StudentTable[[#This Row],[exists]],ISERROR(_xlfn.XMATCH(StudentTable[[#This Row],[Form
(P1-P6, S1-S6)]],{"P1","P2","P3","P4","P5","P6","S1","S2","S3","S4","S5","S6"})))</f>
        <v>0</v>
      </c>
      <c r="P117" t="b">
        <f>AND(StudentTable[[#This Row],[exists]],ISBLANK(StudentTable[[#This Row],[Submission Batch'#]]))</f>
        <v>0</v>
      </c>
      <c r="Q117" t="b">
        <f>AND(StudentTable[[#This Row],[exists]],StudentTable[[#This Row],[gname in fname tail]])</f>
        <v>0</v>
      </c>
      <c r="R117" t="b">
        <f>AND(StudentTable[[#This Row],[exists]],StudentTable[[#This Row],[fname in gname head]])</f>
        <v>0</v>
      </c>
      <c r="S117" t="b">
        <f>AND(StudentTable[[#This Row],[exists]],OR(StudentTable[[#This Row],[email has mial.]:[email has mal.]]))</f>
        <v>0</v>
      </c>
      <c r="T117" t="str">
        <f>IF(StudentTable[[#This Row],[exists]],UPPER(TRIM(CLEAN(StudentTable[[#This Row],[Family Name 
(As printed in the HKID)]]))),"")</f>
        <v/>
      </c>
      <c r="U117" t="str">
        <f>IF(StudentTable[[#This Row],[exists]],PROPER(TRIM(CLEAN(StudentTable[[#This Row],[Given Name 
(As printed in the HKID)]]))),"")</f>
        <v/>
      </c>
      <c r="V117" t="str">
        <f>IF(StudentTable[[#This Row],[exists]],TRIM(UPPER(StudentTable[[#This Row],[normalized family name]])&amp;" "&amp;PROPER(StudentTable[[#This Row],[normalized given name]])),"")</f>
        <v/>
      </c>
      <c r="W117" t="str">
        <f>IF(StudentTable[[#This Row],[exists]],LOWER(TRIM(CLEAN(StudentTable[[#This Row],[Active Email Address
(for login name and communication)]]))),"")</f>
        <v/>
      </c>
      <c r="X117" t="b">
        <f>StudentTable[[#This Row],[normalized full name]]=""</f>
        <v>1</v>
      </c>
      <c r="Y117" t="e">
        <f>SEARCH(" "&amp;StudentTable[[#This Row],[normalized given name]], StudentTable[[#This Row],[normalized family name]])</f>
        <v>#VALUE!</v>
      </c>
      <c r="Z117" t="e">
        <f>SEARCH(StudentTable[[#This Row],[normalized family name]]&amp;" ",StudentTable[[#This Row],[normalized given name]])</f>
        <v>#VALUE!</v>
      </c>
      <c r="AA11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7" t="b">
        <f>AND(StudentTable[[#This Row],[exists]],StudentTable[[#This Row],[normalized family name]]&lt;&gt;"",IF(ISERROR(StudentTable[[#This Row],[fname in gname]]),FALSE, StudentTable[[#This Row],[fname in gname]]=1))</f>
        <v>0</v>
      </c>
      <c r="AC117" t="e">
        <f>VALUE(LEFT(TRIM(CLEAN(StudentTable[[#This Row],[Class]])),1))</f>
        <v>#VALUE!</v>
      </c>
      <c r="AD117" t="e">
        <f>VALUE(RIGHT(TRIM(CLEAN(StudentTable[[#This Row],[Class]])),1))</f>
        <v>#VALUE!</v>
      </c>
      <c r="AE11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7" t="e">
        <f>FIND("@",StudentTable[[#This Row],[normalized email]])</f>
        <v>#VALUE!</v>
      </c>
      <c r="AG11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7" t="b">
        <f>AND(StudentTable[[#This Row],[exists]],ISNUMBER(FIND(" ",StudentTable[[#This Row],[normalized email]])))</f>
        <v>0</v>
      </c>
      <c r="AI117" t="b">
        <f>AND(StudentTable[[#This Row],[exists]],ISERROR(FIND(".",RIGHT(StudentTable[[#This Row],[normalized email]],LEN(StudentTable[[#This Row],[normalized email]])-StudentTable[[#This Row],[at post in email]]))))</f>
        <v>0</v>
      </c>
      <c r="AJ117" t="b">
        <f>AND(StudentTable[[#This Row],[exists]],StudentTable[[#This Row],[normalized email]]&lt;&gt;"",COUNTIF(StudentTable[normalized email],StudentTable[[#This Row],[normalized email]])&gt;1)</f>
        <v>0</v>
      </c>
      <c r="AK117" t="b">
        <f>AND(StudentTable[[#This Row],[exists]],ISNUMBER(FIND("mial.",StudentTable[[#This Row],[normalized email]],StudentTable[[#This Row],[at post in email]]+1)))</f>
        <v>0</v>
      </c>
      <c r="AL117" t="b">
        <f>AND(StudentTable[[#This Row],[exists]],ISNUMBER(FIND("mil.",StudentTable[[#This Row],[normalized email]],StudentTable[[#This Row],[at post in email]]+1)))</f>
        <v>0</v>
      </c>
      <c r="AM117" t="b">
        <f>AND(StudentTable[[#This Row],[exists]],ISNUMBER(FIND("mal.",StudentTable[[#This Row],[normalized email]],StudentTable[[#This Row],[at post in email]]+1)))</f>
        <v>0</v>
      </c>
    </row>
    <row r="118" spans="1:39" ht="15.75" x14ac:dyDescent="0.25">
      <c r="A118" s="18">
        <v>104</v>
      </c>
      <c r="B118" s="31"/>
      <c r="C118" s="31"/>
      <c r="D118" s="31"/>
      <c r="E118" s="31"/>
      <c r="F118" s="34" t="str">
        <f>StudentTable[[#This Row],[grade string]]</f>
        <v/>
      </c>
      <c r="G118" s="34"/>
      <c r="H11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8" s="45" t="str">
        <f>StudentTable[[#This Row],[normalized full name]]</f>
        <v/>
      </c>
      <c r="J11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8" t="b">
        <f>AND(StudentTable[[#This Row],[exists]],OR(StudentTable[[#This Row],[blank full name]]))</f>
        <v>0</v>
      </c>
      <c r="L118" t="b">
        <f>AND(StudentTable[[#This Row],[exists]],OR(StudentTable[[#This Row],[blank full name]]))</f>
        <v>0</v>
      </c>
      <c r="M118" t="b">
        <f>AND(StudentTable[[#This Row],[exists]],OR(ISBLANK(StudentTable[[#This Row],[Active Email Address
(for login name and communication)]]),StudentTable[[#This Row],[email has many at]:[email duplicated]]))</f>
        <v>0</v>
      </c>
      <c r="N118" t="b">
        <f>AND(StudentTable[[#This Row],[exists]],ISBLANK(StudentTable[[#This Row],[Class]]))</f>
        <v>0</v>
      </c>
      <c r="O118" t="b">
        <f>AND(StudentTable[[#This Row],[exists]],ISERROR(_xlfn.XMATCH(StudentTable[[#This Row],[Form
(P1-P6, S1-S6)]],{"P1","P2","P3","P4","P5","P6","S1","S2","S3","S4","S5","S6"})))</f>
        <v>0</v>
      </c>
      <c r="P118" t="b">
        <f>AND(StudentTable[[#This Row],[exists]],ISBLANK(StudentTable[[#This Row],[Submission Batch'#]]))</f>
        <v>0</v>
      </c>
      <c r="Q118" t="b">
        <f>AND(StudentTable[[#This Row],[exists]],StudentTable[[#This Row],[gname in fname tail]])</f>
        <v>0</v>
      </c>
      <c r="R118" t="b">
        <f>AND(StudentTable[[#This Row],[exists]],StudentTable[[#This Row],[fname in gname head]])</f>
        <v>0</v>
      </c>
      <c r="S118" t="b">
        <f>AND(StudentTable[[#This Row],[exists]],OR(StudentTable[[#This Row],[email has mial.]:[email has mal.]]))</f>
        <v>0</v>
      </c>
      <c r="T118" t="str">
        <f>IF(StudentTable[[#This Row],[exists]],UPPER(TRIM(CLEAN(StudentTable[[#This Row],[Family Name 
(As printed in the HKID)]]))),"")</f>
        <v/>
      </c>
      <c r="U118" t="str">
        <f>IF(StudentTable[[#This Row],[exists]],PROPER(TRIM(CLEAN(StudentTable[[#This Row],[Given Name 
(As printed in the HKID)]]))),"")</f>
        <v/>
      </c>
      <c r="V118" t="str">
        <f>IF(StudentTable[[#This Row],[exists]],TRIM(UPPER(StudentTable[[#This Row],[normalized family name]])&amp;" "&amp;PROPER(StudentTable[[#This Row],[normalized given name]])),"")</f>
        <v/>
      </c>
      <c r="W118" t="str">
        <f>IF(StudentTable[[#This Row],[exists]],LOWER(TRIM(CLEAN(StudentTable[[#This Row],[Active Email Address
(for login name and communication)]]))),"")</f>
        <v/>
      </c>
      <c r="X118" t="b">
        <f>StudentTable[[#This Row],[normalized full name]]=""</f>
        <v>1</v>
      </c>
      <c r="Y118" t="e">
        <f>SEARCH(" "&amp;StudentTable[[#This Row],[normalized given name]], StudentTable[[#This Row],[normalized family name]])</f>
        <v>#VALUE!</v>
      </c>
      <c r="Z118" t="e">
        <f>SEARCH(StudentTable[[#This Row],[normalized family name]]&amp;" ",StudentTable[[#This Row],[normalized given name]])</f>
        <v>#VALUE!</v>
      </c>
      <c r="AA11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8" t="b">
        <f>AND(StudentTable[[#This Row],[exists]],StudentTable[[#This Row],[normalized family name]]&lt;&gt;"",IF(ISERROR(StudentTable[[#This Row],[fname in gname]]),FALSE, StudentTable[[#This Row],[fname in gname]]=1))</f>
        <v>0</v>
      </c>
      <c r="AC118" t="e">
        <f>VALUE(LEFT(TRIM(CLEAN(StudentTable[[#This Row],[Class]])),1))</f>
        <v>#VALUE!</v>
      </c>
      <c r="AD118" t="e">
        <f>VALUE(RIGHT(TRIM(CLEAN(StudentTable[[#This Row],[Class]])),1))</f>
        <v>#VALUE!</v>
      </c>
      <c r="AE11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8" t="e">
        <f>FIND("@",StudentTable[[#This Row],[normalized email]])</f>
        <v>#VALUE!</v>
      </c>
      <c r="AG11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8" t="b">
        <f>AND(StudentTable[[#This Row],[exists]],ISNUMBER(FIND(" ",StudentTable[[#This Row],[normalized email]])))</f>
        <v>0</v>
      </c>
      <c r="AI118" t="b">
        <f>AND(StudentTable[[#This Row],[exists]],ISERROR(FIND(".",RIGHT(StudentTable[[#This Row],[normalized email]],LEN(StudentTable[[#This Row],[normalized email]])-StudentTable[[#This Row],[at post in email]]))))</f>
        <v>0</v>
      </c>
      <c r="AJ118" t="b">
        <f>AND(StudentTable[[#This Row],[exists]],StudentTable[[#This Row],[normalized email]]&lt;&gt;"",COUNTIF(StudentTable[normalized email],StudentTable[[#This Row],[normalized email]])&gt;1)</f>
        <v>0</v>
      </c>
      <c r="AK118" t="b">
        <f>AND(StudentTable[[#This Row],[exists]],ISNUMBER(FIND("mial.",StudentTable[[#This Row],[normalized email]],StudentTable[[#This Row],[at post in email]]+1)))</f>
        <v>0</v>
      </c>
      <c r="AL118" t="b">
        <f>AND(StudentTable[[#This Row],[exists]],ISNUMBER(FIND("mil.",StudentTable[[#This Row],[normalized email]],StudentTable[[#This Row],[at post in email]]+1)))</f>
        <v>0</v>
      </c>
      <c r="AM118" t="b">
        <f>AND(StudentTable[[#This Row],[exists]],ISNUMBER(FIND("mal.",StudentTable[[#This Row],[normalized email]],StudentTable[[#This Row],[at post in email]]+1)))</f>
        <v>0</v>
      </c>
    </row>
    <row r="119" spans="1:39" ht="15.75" x14ac:dyDescent="0.25">
      <c r="A119" s="18">
        <v>105</v>
      </c>
      <c r="B119" s="31"/>
      <c r="C119" s="31"/>
      <c r="D119" s="31"/>
      <c r="E119" s="31"/>
      <c r="F119" s="34" t="str">
        <f>StudentTable[[#This Row],[grade string]]</f>
        <v/>
      </c>
      <c r="G119" s="34"/>
      <c r="H11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19" s="45" t="str">
        <f>StudentTable[[#This Row],[normalized full name]]</f>
        <v/>
      </c>
      <c r="J11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19" t="b">
        <f>AND(StudentTable[[#This Row],[exists]],OR(StudentTable[[#This Row],[blank full name]]))</f>
        <v>0</v>
      </c>
      <c r="L119" t="b">
        <f>AND(StudentTable[[#This Row],[exists]],OR(StudentTable[[#This Row],[blank full name]]))</f>
        <v>0</v>
      </c>
      <c r="M119" t="b">
        <f>AND(StudentTable[[#This Row],[exists]],OR(ISBLANK(StudentTable[[#This Row],[Active Email Address
(for login name and communication)]]),StudentTable[[#This Row],[email has many at]:[email duplicated]]))</f>
        <v>0</v>
      </c>
      <c r="N119" t="b">
        <f>AND(StudentTable[[#This Row],[exists]],ISBLANK(StudentTable[[#This Row],[Class]]))</f>
        <v>0</v>
      </c>
      <c r="O119" t="b">
        <f>AND(StudentTable[[#This Row],[exists]],ISERROR(_xlfn.XMATCH(StudentTable[[#This Row],[Form
(P1-P6, S1-S6)]],{"P1","P2","P3","P4","P5","P6","S1","S2","S3","S4","S5","S6"})))</f>
        <v>0</v>
      </c>
      <c r="P119" t="b">
        <f>AND(StudentTable[[#This Row],[exists]],ISBLANK(StudentTable[[#This Row],[Submission Batch'#]]))</f>
        <v>0</v>
      </c>
      <c r="Q119" t="b">
        <f>AND(StudentTable[[#This Row],[exists]],StudentTable[[#This Row],[gname in fname tail]])</f>
        <v>0</v>
      </c>
      <c r="R119" t="b">
        <f>AND(StudentTable[[#This Row],[exists]],StudentTable[[#This Row],[fname in gname head]])</f>
        <v>0</v>
      </c>
      <c r="S119" t="b">
        <f>AND(StudentTable[[#This Row],[exists]],OR(StudentTable[[#This Row],[email has mial.]:[email has mal.]]))</f>
        <v>0</v>
      </c>
      <c r="T119" t="str">
        <f>IF(StudentTable[[#This Row],[exists]],UPPER(TRIM(CLEAN(StudentTable[[#This Row],[Family Name 
(As printed in the HKID)]]))),"")</f>
        <v/>
      </c>
      <c r="U119" t="str">
        <f>IF(StudentTable[[#This Row],[exists]],PROPER(TRIM(CLEAN(StudentTable[[#This Row],[Given Name 
(As printed in the HKID)]]))),"")</f>
        <v/>
      </c>
      <c r="V119" t="str">
        <f>IF(StudentTable[[#This Row],[exists]],TRIM(UPPER(StudentTable[[#This Row],[normalized family name]])&amp;" "&amp;PROPER(StudentTable[[#This Row],[normalized given name]])),"")</f>
        <v/>
      </c>
      <c r="W119" t="str">
        <f>IF(StudentTable[[#This Row],[exists]],LOWER(TRIM(CLEAN(StudentTable[[#This Row],[Active Email Address
(for login name and communication)]]))),"")</f>
        <v/>
      </c>
      <c r="X119" t="b">
        <f>StudentTable[[#This Row],[normalized full name]]=""</f>
        <v>1</v>
      </c>
      <c r="Y119" t="e">
        <f>SEARCH(" "&amp;StudentTable[[#This Row],[normalized given name]], StudentTable[[#This Row],[normalized family name]])</f>
        <v>#VALUE!</v>
      </c>
      <c r="Z119" t="e">
        <f>SEARCH(StudentTable[[#This Row],[normalized family name]]&amp;" ",StudentTable[[#This Row],[normalized given name]])</f>
        <v>#VALUE!</v>
      </c>
      <c r="AA11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19" t="b">
        <f>AND(StudentTable[[#This Row],[exists]],StudentTable[[#This Row],[normalized family name]]&lt;&gt;"",IF(ISERROR(StudentTable[[#This Row],[fname in gname]]),FALSE, StudentTable[[#This Row],[fname in gname]]=1))</f>
        <v>0</v>
      </c>
      <c r="AC119" t="e">
        <f>VALUE(LEFT(TRIM(CLEAN(StudentTable[[#This Row],[Class]])),1))</f>
        <v>#VALUE!</v>
      </c>
      <c r="AD119" t="e">
        <f>VALUE(RIGHT(TRIM(CLEAN(StudentTable[[#This Row],[Class]])),1))</f>
        <v>#VALUE!</v>
      </c>
      <c r="AE11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19" t="e">
        <f>FIND("@",StudentTable[[#This Row],[normalized email]])</f>
        <v>#VALUE!</v>
      </c>
      <c r="AG11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19" t="b">
        <f>AND(StudentTable[[#This Row],[exists]],ISNUMBER(FIND(" ",StudentTable[[#This Row],[normalized email]])))</f>
        <v>0</v>
      </c>
      <c r="AI119" t="b">
        <f>AND(StudentTable[[#This Row],[exists]],ISERROR(FIND(".",RIGHT(StudentTable[[#This Row],[normalized email]],LEN(StudentTable[[#This Row],[normalized email]])-StudentTable[[#This Row],[at post in email]]))))</f>
        <v>0</v>
      </c>
      <c r="AJ119" t="b">
        <f>AND(StudentTable[[#This Row],[exists]],StudentTable[[#This Row],[normalized email]]&lt;&gt;"",COUNTIF(StudentTable[normalized email],StudentTable[[#This Row],[normalized email]])&gt;1)</f>
        <v>0</v>
      </c>
      <c r="AK119" t="b">
        <f>AND(StudentTable[[#This Row],[exists]],ISNUMBER(FIND("mial.",StudentTable[[#This Row],[normalized email]],StudentTable[[#This Row],[at post in email]]+1)))</f>
        <v>0</v>
      </c>
      <c r="AL119" t="b">
        <f>AND(StudentTable[[#This Row],[exists]],ISNUMBER(FIND("mil.",StudentTable[[#This Row],[normalized email]],StudentTable[[#This Row],[at post in email]]+1)))</f>
        <v>0</v>
      </c>
      <c r="AM119" t="b">
        <f>AND(StudentTable[[#This Row],[exists]],ISNUMBER(FIND("mal.",StudentTable[[#This Row],[normalized email]],StudentTable[[#This Row],[at post in email]]+1)))</f>
        <v>0</v>
      </c>
    </row>
    <row r="120" spans="1:39" ht="15.75" x14ac:dyDescent="0.25">
      <c r="A120" s="18">
        <v>106</v>
      </c>
      <c r="B120" s="31"/>
      <c r="C120" s="31"/>
      <c r="D120" s="31"/>
      <c r="E120" s="31"/>
      <c r="F120" s="34" t="str">
        <f>StudentTable[[#This Row],[grade string]]</f>
        <v/>
      </c>
      <c r="G120" s="34"/>
      <c r="H12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0" s="45" t="str">
        <f>StudentTable[[#This Row],[normalized full name]]</f>
        <v/>
      </c>
      <c r="J12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0" t="b">
        <f>AND(StudentTable[[#This Row],[exists]],OR(StudentTable[[#This Row],[blank full name]]))</f>
        <v>0</v>
      </c>
      <c r="L120" t="b">
        <f>AND(StudentTable[[#This Row],[exists]],OR(StudentTable[[#This Row],[blank full name]]))</f>
        <v>0</v>
      </c>
      <c r="M120" t="b">
        <f>AND(StudentTable[[#This Row],[exists]],OR(ISBLANK(StudentTable[[#This Row],[Active Email Address
(for login name and communication)]]),StudentTable[[#This Row],[email has many at]:[email duplicated]]))</f>
        <v>0</v>
      </c>
      <c r="N120" t="b">
        <f>AND(StudentTable[[#This Row],[exists]],ISBLANK(StudentTable[[#This Row],[Class]]))</f>
        <v>0</v>
      </c>
      <c r="O120" t="b">
        <f>AND(StudentTable[[#This Row],[exists]],ISERROR(_xlfn.XMATCH(StudentTable[[#This Row],[Form
(P1-P6, S1-S6)]],{"P1","P2","P3","P4","P5","P6","S1","S2","S3","S4","S5","S6"})))</f>
        <v>0</v>
      </c>
      <c r="P120" t="b">
        <f>AND(StudentTable[[#This Row],[exists]],ISBLANK(StudentTable[[#This Row],[Submission Batch'#]]))</f>
        <v>0</v>
      </c>
      <c r="Q120" t="b">
        <f>AND(StudentTable[[#This Row],[exists]],StudentTable[[#This Row],[gname in fname tail]])</f>
        <v>0</v>
      </c>
      <c r="R120" t="b">
        <f>AND(StudentTable[[#This Row],[exists]],StudentTable[[#This Row],[fname in gname head]])</f>
        <v>0</v>
      </c>
      <c r="S120" t="b">
        <f>AND(StudentTable[[#This Row],[exists]],OR(StudentTable[[#This Row],[email has mial.]:[email has mal.]]))</f>
        <v>0</v>
      </c>
      <c r="T120" t="str">
        <f>IF(StudentTable[[#This Row],[exists]],UPPER(TRIM(CLEAN(StudentTable[[#This Row],[Family Name 
(As printed in the HKID)]]))),"")</f>
        <v/>
      </c>
      <c r="U120" t="str">
        <f>IF(StudentTable[[#This Row],[exists]],PROPER(TRIM(CLEAN(StudentTable[[#This Row],[Given Name 
(As printed in the HKID)]]))),"")</f>
        <v/>
      </c>
      <c r="V120" t="str">
        <f>IF(StudentTable[[#This Row],[exists]],TRIM(UPPER(StudentTable[[#This Row],[normalized family name]])&amp;" "&amp;PROPER(StudentTable[[#This Row],[normalized given name]])),"")</f>
        <v/>
      </c>
      <c r="W120" t="str">
        <f>IF(StudentTable[[#This Row],[exists]],LOWER(TRIM(CLEAN(StudentTable[[#This Row],[Active Email Address
(for login name and communication)]]))),"")</f>
        <v/>
      </c>
      <c r="X120" t="b">
        <f>StudentTable[[#This Row],[normalized full name]]=""</f>
        <v>1</v>
      </c>
      <c r="Y120" t="e">
        <f>SEARCH(" "&amp;StudentTable[[#This Row],[normalized given name]], StudentTable[[#This Row],[normalized family name]])</f>
        <v>#VALUE!</v>
      </c>
      <c r="Z120" t="e">
        <f>SEARCH(StudentTable[[#This Row],[normalized family name]]&amp;" ",StudentTable[[#This Row],[normalized given name]])</f>
        <v>#VALUE!</v>
      </c>
      <c r="AA12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0" t="b">
        <f>AND(StudentTable[[#This Row],[exists]],StudentTable[[#This Row],[normalized family name]]&lt;&gt;"",IF(ISERROR(StudentTable[[#This Row],[fname in gname]]),FALSE, StudentTable[[#This Row],[fname in gname]]=1))</f>
        <v>0</v>
      </c>
      <c r="AC120" t="e">
        <f>VALUE(LEFT(TRIM(CLEAN(StudentTable[[#This Row],[Class]])),1))</f>
        <v>#VALUE!</v>
      </c>
      <c r="AD120" t="e">
        <f>VALUE(RIGHT(TRIM(CLEAN(StudentTable[[#This Row],[Class]])),1))</f>
        <v>#VALUE!</v>
      </c>
      <c r="AE12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0" t="e">
        <f>FIND("@",StudentTable[[#This Row],[normalized email]])</f>
        <v>#VALUE!</v>
      </c>
      <c r="AG12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0" t="b">
        <f>AND(StudentTable[[#This Row],[exists]],ISNUMBER(FIND(" ",StudentTable[[#This Row],[normalized email]])))</f>
        <v>0</v>
      </c>
      <c r="AI120" t="b">
        <f>AND(StudentTable[[#This Row],[exists]],ISERROR(FIND(".",RIGHT(StudentTable[[#This Row],[normalized email]],LEN(StudentTable[[#This Row],[normalized email]])-StudentTable[[#This Row],[at post in email]]))))</f>
        <v>0</v>
      </c>
      <c r="AJ120" t="b">
        <f>AND(StudentTable[[#This Row],[exists]],StudentTable[[#This Row],[normalized email]]&lt;&gt;"",COUNTIF(StudentTable[normalized email],StudentTable[[#This Row],[normalized email]])&gt;1)</f>
        <v>0</v>
      </c>
      <c r="AK120" t="b">
        <f>AND(StudentTable[[#This Row],[exists]],ISNUMBER(FIND("mial.",StudentTable[[#This Row],[normalized email]],StudentTable[[#This Row],[at post in email]]+1)))</f>
        <v>0</v>
      </c>
      <c r="AL120" t="b">
        <f>AND(StudentTable[[#This Row],[exists]],ISNUMBER(FIND("mil.",StudentTable[[#This Row],[normalized email]],StudentTable[[#This Row],[at post in email]]+1)))</f>
        <v>0</v>
      </c>
      <c r="AM120" t="b">
        <f>AND(StudentTable[[#This Row],[exists]],ISNUMBER(FIND("mal.",StudentTable[[#This Row],[normalized email]],StudentTable[[#This Row],[at post in email]]+1)))</f>
        <v>0</v>
      </c>
    </row>
    <row r="121" spans="1:39" ht="15.75" x14ac:dyDescent="0.25">
      <c r="A121" s="18">
        <v>107</v>
      </c>
      <c r="B121" s="31"/>
      <c r="C121" s="31"/>
      <c r="D121" s="31"/>
      <c r="E121" s="31"/>
      <c r="F121" s="34" t="str">
        <f>StudentTable[[#This Row],[grade string]]</f>
        <v/>
      </c>
      <c r="G121" s="34"/>
      <c r="H12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1" s="45" t="str">
        <f>StudentTable[[#This Row],[normalized full name]]</f>
        <v/>
      </c>
      <c r="J12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1" t="b">
        <f>AND(StudentTable[[#This Row],[exists]],OR(StudentTable[[#This Row],[blank full name]]))</f>
        <v>0</v>
      </c>
      <c r="L121" t="b">
        <f>AND(StudentTable[[#This Row],[exists]],OR(StudentTable[[#This Row],[blank full name]]))</f>
        <v>0</v>
      </c>
      <c r="M121" t="b">
        <f>AND(StudentTable[[#This Row],[exists]],OR(ISBLANK(StudentTable[[#This Row],[Active Email Address
(for login name and communication)]]),StudentTable[[#This Row],[email has many at]:[email duplicated]]))</f>
        <v>0</v>
      </c>
      <c r="N121" t="b">
        <f>AND(StudentTable[[#This Row],[exists]],ISBLANK(StudentTable[[#This Row],[Class]]))</f>
        <v>0</v>
      </c>
      <c r="O121" t="b">
        <f>AND(StudentTable[[#This Row],[exists]],ISERROR(_xlfn.XMATCH(StudentTable[[#This Row],[Form
(P1-P6, S1-S6)]],{"P1","P2","P3","P4","P5","P6","S1","S2","S3","S4","S5","S6"})))</f>
        <v>0</v>
      </c>
      <c r="P121" t="b">
        <f>AND(StudentTable[[#This Row],[exists]],ISBLANK(StudentTable[[#This Row],[Submission Batch'#]]))</f>
        <v>0</v>
      </c>
      <c r="Q121" t="b">
        <f>AND(StudentTable[[#This Row],[exists]],StudentTable[[#This Row],[gname in fname tail]])</f>
        <v>0</v>
      </c>
      <c r="R121" t="b">
        <f>AND(StudentTable[[#This Row],[exists]],StudentTable[[#This Row],[fname in gname head]])</f>
        <v>0</v>
      </c>
      <c r="S121" t="b">
        <f>AND(StudentTable[[#This Row],[exists]],OR(StudentTable[[#This Row],[email has mial.]:[email has mal.]]))</f>
        <v>0</v>
      </c>
      <c r="T121" t="str">
        <f>IF(StudentTable[[#This Row],[exists]],UPPER(TRIM(CLEAN(StudentTable[[#This Row],[Family Name 
(As printed in the HKID)]]))),"")</f>
        <v/>
      </c>
      <c r="U121" t="str">
        <f>IF(StudentTable[[#This Row],[exists]],PROPER(TRIM(CLEAN(StudentTable[[#This Row],[Given Name 
(As printed in the HKID)]]))),"")</f>
        <v/>
      </c>
      <c r="V121" t="str">
        <f>IF(StudentTable[[#This Row],[exists]],TRIM(UPPER(StudentTable[[#This Row],[normalized family name]])&amp;" "&amp;PROPER(StudentTable[[#This Row],[normalized given name]])),"")</f>
        <v/>
      </c>
      <c r="W121" t="str">
        <f>IF(StudentTable[[#This Row],[exists]],LOWER(TRIM(CLEAN(StudentTable[[#This Row],[Active Email Address
(for login name and communication)]]))),"")</f>
        <v/>
      </c>
      <c r="X121" t="b">
        <f>StudentTable[[#This Row],[normalized full name]]=""</f>
        <v>1</v>
      </c>
      <c r="Y121" t="e">
        <f>SEARCH(" "&amp;StudentTable[[#This Row],[normalized given name]], StudentTable[[#This Row],[normalized family name]])</f>
        <v>#VALUE!</v>
      </c>
      <c r="Z121" t="e">
        <f>SEARCH(StudentTable[[#This Row],[normalized family name]]&amp;" ",StudentTable[[#This Row],[normalized given name]])</f>
        <v>#VALUE!</v>
      </c>
      <c r="AA12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1" t="b">
        <f>AND(StudentTable[[#This Row],[exists]],StudentTable[[#This Row],[normalized family name]]&lt;&gt;"",IF(ISERROR(StudentTable[[#This Row],[fname in gname]]),FALSE, StudentTable[[#This Row],[fname in gname]]=1))</f>
        <v>0</v>
      </c>
      <c r="AC121" t="e">
        <f>VALUE(LEFT(TRIM(CLEAN(StudentTable[[#This Row],[Class]])),1))</f>
        <v>#VALUE!</v>
      </c>
      <c r="AD121" t="e">
        <f>VALUE(RIGHT(TRIM(CLEAN(StudentTable[[#This Row],[Class]])),1))</f>
        <v>#VALUE!</v>
      </c>
      <c r="AE12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1" t="e">
        <f>FIND("@",StudentTable[[#This Row],[normalized email]])</f>
        <v>#VALUE!</v>
      </c>
      <c r="AG12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1" t="b">
        <f>AND(StudentTable[[#This Row],[exists]],ISNUMBER(FIND(" ",StudentTable[[#This Row],[normalized email]])))</f>
        <v>0</v>
      </c>
      <c r="AI121" t="b">
        <f>AND(StudentTable[[#This Row],[exists]],ISERROR(FIND(".",RIGHT(StudentTable[[#This Row],[normalized email]],LEN(StudentTable[[#This Row],[normalized email]])-StudentTable[[#This Row],[at post in email]]))))</f>
        <v>0</v>
      </c>
      <c r="AJ121" t="b">
        <f>AND(StudentTable[[#This Row],[exists]],StudentTable[[#This Row],[normalized email]]&lt;&gt;"",COUNTIF(StudentTable[normalized email],StudentTable[[#This Row],[normalized email]])&gt;1)</f>
        <v>0</v>
      </c>
      <c r="AK121" t="b">
        <f>AND(StudentTable[[#This Row],[exists]],ISNUMBER(FIND("mial.",StudentTable[[#This Row],[normalized email]],StudentTable[[#This Row],[at post in email]]+1)))</f>
        <v>0</v>
      </c>
      <c r="AL121" t="b">
        <f>AND(StudentTable[[#This Row],[exists]],ISNUMBER(FIND("mil.",StudentTable[[#This Row],[normalized email]],StudentTable[[#This Row],[at post in email]]+1)))</f>
        <v>0</v>
      </c>
      <c r="AM121" t="b">
        <f>AND(StudentTable[[#This Row],[exists]],ISNUMBER(FIND("mal.",StudentTable[[#This Row],[normalized email]],StudentTable[[#This Row],[at post in email]]+1)))</f>
        <v>0</v>
      </c>
    </row>
    <row r="122" spans="1:39" ht="15.75" x14ac:dyDescent="0.25">
      <c r="A122" s="18">
        <v>108</v>
      </c>
      <c r="B122" s="31"/>
      <c r="C122" s="31"/>
      <c r="D122" s="31"/>
      <c r="E122" s="31"/>
      <c r="F122" s="34" t="str">
        <f>StudentTable[[#This Row],[grade string]]</f>
        <v/>
      </c>
      <c r="G122" s="34"/>
      <c r="H12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2" s="45" t="str">
        <f>StudentTable[[#This Row],[normalized full name]]</f>
        <v/>
      </c>
      <c r="J12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2" t="b">
        <f>AND(StudentTable[[#This Row],[exists]],OR(StudentTable[[#This Row],[blank full name]]))</f>
        <v>0</v>
      </c>
      <c r="L122" t="b">
        <f>AND(StudentTable[[#This Row],[exists]],OR(StudentTable[[#This Row],[blank full name]]))</f>
        <v>0</v>
      </c>
      <c r="M122" t="b">
        <f>AND(StudentTable[[#This Row],[exists]],OR(ISBLANK(StudentTable[[#This Row],[Active Email Address
(for login name and communication)]]),StudentTable[[#This Row],[email has many at]:[email duplicated]]))</f>
        <v>0</v>
      </c>
      <c r="N122" t="b">
        <f>AND(StudentTable[[#This Row],[exists]],ISBLANK(StudentTable[[#This Row],[Class]]))</f>
        <v>0</v>
      </c>
      <c r="O122" t="b">
        <f>AND(StudentTable[[#This Row],[exists]],ISERROR(_xlfn.XMATCH(StudentTable[[#This Row],[Form
(P1-P6, S1-S6)]],{"P1","P2","P3","P4","P5","P6","S1","S2","S3","S4","S5","S6"})))</f>
        <v>0</v>
      </c>
      <c r="P122" t="b">
        <f>AND(StudentTable[[#This Row],[exists]],ISBLANK(StudentTable[[#This Row],[Submission Batch'#]]))</f>
        <v>0</v>
      </c>
      <c r="Q122" t="b">
        <f>AND(StudentTable[[#This Row],[exists]],StudentTable[[#This Row],[gname in fname tail]])</f>
        <v>0</v>
      </c>
      <c r="R122" t="b">
        <f>AND(StudentTable[[#This Row],[exists]],StudentTable[[#This Row],[fname in gname head]])</f>
        <v>0</v>
      </c>
      <c r="S122" t="b">
        <f>AND(StudentTable[[#This Row],[exists]],OR(StudentTable[[#This Row],[email has mial.]:[email has mal.]]))</f>
        <v>0</v>
      </c>
      <c r="T122" t="str">
        <f>IF(StudentTable[[#This Row],[exists]],UPPER(TRIM(CLEAN(StudentTable[[#This Row],[Family Name 
(As printed in the HKID)]]))),"")</f>
        <v/>
      </c>
      <c r="U122" t="str">
        <f>IF(StudentTable[[#This Row],[exists]],PROPER(TRIM(CLEAN(StudentTable[[#This Row],[Given Name 
(As printed in the HKID)]]))),"")</f>
        <v/>
      </c>
      <c r="V122" t="str">
        <f>IF(StudentTable[[#This Row],[exists]],TRIM(UPPER(StudentTable[[#This Row],[normalized family name]])&amp;" "&amp;PROPER(StudentTable[[#This Row],[normalized given name]])),"")</f>
        <v/>
      </c>
      <c r="W122" t="str">
        <f>IF(StudentTable[[#This Row],[exists]],LOWER(TRIM(CLEAN(StudentTable[[#This Row],[Active Email Address
(for login name and communication)]]))),"")</f>
        <v/>
      </c>
      <c r="X122" t="b">
        <f>StudentTable[[#This Row],[normalized full name]]=""</f>
        <v>1</v>
      </c>
      <c r="Y122" t="e">
        <f>SEARCH(" "&amp;StudentTable[[#This Row],[normalized given name]], StudentTable[[#This Row],[normalized family name]])</f>
        <v>#VALUE!</v>
      </c>
      <c r="Z122" t="e">
        <f>SEARCH(StudentTable[[#This Row],[normalized family name]]&amp;" ",StudentTable[[#This Row],[normalized given name]])</f>
        <v>#VALUE!</v>
      </c>
      <c r="AA12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2" t="b">
        <f>AND(StudentTable[[#This Row],[exists]],StudentTable[[#This Row],[normalized family name]]&lt;&gt;"",IF(ISERROR(StudentTable[[#This Row],[fname in gname]]),FALSE, StudentTable[[#This Row],[fname in gname]]=1))</f>
        <v>0</v>
      </c>
      <c r="AC122" t="e">
        <f>VALUE(LEFT(TRIM(CLEAN(StudentTable[[#This Row],[Class]])),1))</f>
        <v>#VALUE!</v>
      </c>
      <c r="AD122" t="e">
        <f>VALUE(RIGHT(TRIM(CLEAN(StudentTable[[#This Row],[Class]])),1))</f>
        <v>#VALUE!</v>
      </c>
      <c r="AE12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2" t="e">
        <f>FIND("@",StudentTable[[#This Row],[normalized email]])</f>
        <v>#VALUE!</v>
      </c>
      <c r="AG12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2" t="b">
        <f>AND(StudentTable[[#This Row],[exists]],ISNUMBER(FIND(" ",StudentTable[[#This Row],[normalized email]])))</f>
        <v>0</v>
      </c>
      <c r="AI122" t="b">
        <f>AND(StudentTable[[#This Row],[exists]],ISERROR(FIND(".",RIGHT(StudentTable[[#This Row],[normalized email]],LEN(StudentTable[[#This Row],[normalized email]])-StudentTable[[#This Row],[at post in email]]))))</f>
        <v>0</v>
      </c>
      <c r="AJ122" t="b">
        <f>AND(StudentTable[[#This Row],[exists]],StudentTable[[#This Row],[normalized email]]&lt;&gt;"",COUNTIF(StudentTable[normalized email],StudentTable[[#This Row],[normalized email]])&gt;1)</f>
        <v>0</v>
      </c>
      <c r="AK122" t="b">
        <f>AND(StudentTable[[#This Row],[exists]],ISNUMBER(FIND("mial.",StudentTable[[#This Row],[normalized email]],StudentTable[[#This Row],[at post in email]]+1)))</f>
        <v>0</v>
      </c>
      <c r="AL122" t="b">
        <f>AND(StudentTable[[#This Row],[exists]],ISNUMBER(FIND("mil.",StudentTable[[#This Row],[normalized email]],StudentTable[[#This Row],[at post in email]]+1)))</f>
        <v>0</v>
      </c>
      <c r="AM122" t="b">
        <f>AND(StudentTable[[#This Row],[exists]],ISNUMBER(FIND("mal.",StudentTable[[#This Row],[normalized email]],StudentTable[[#This Row],[at post in email]]+1)))</f>
        <v>0</v>
      </c>
    </row>
    <row r="123" spans="1:39" ht="15.75" x14ac:dyDescent="0.25">
      <c r="A123" s="18">
        <v>109</v>
      </c>
      <c r="B123" s="31"/>
      <c r="C123" s="31"/>
      <c r="D123" s="31"/>
      <c r="E123" s="31"/>
      <c r="F123" s="34" t="str">
        <f>StudentTable[[#This Row],[grade string]]</f>
        <v/>
      </c>
      <c r="G123" s="34"/>
      <c r="H12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3" s="45" t="str">
        <f>StudentTable[[#This Row],[normalized full name]]</f>
        <v/>
      </c>
      <c r="J12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3" t="b">
        <f>AND(StudentTable[[#This Row],[exists]],OR(StudentTable[[#This Row],[blank full name]]))</f>
        <v>0</v>
      </c>
      <c r="L123" t="b">
        <f>AND(StudentTable[[#This Row],[exists]],OR(StudentTable[[#This Row],[blank full name]]))</f>
        <v>0</v>
      </c>
      <c r="M123" t="b">
        <f>AND(StudentTable[[#This Row],[exists]],OR(ISBLANK(StudentTable[[#This Row],[Active Email Address
(for login name and communication)]]),StudentTable[[#This Row],[email has many at]:[email duplicated]]))</f>
        <v>0</v>
      </c>
      <c r="N123" t="b">
        <f>AND(StudentTable[[#This Row],[exists]],ISBLANK(StudentTable[[#This Row],[Class]]))</f>
        <v>0</v>
      </c>
      <c r="O123" t="b">
        <f>AND(StudentTable[[#This Row],[exists]],ISERROR(_xlfn.XMATCH(StudentTable[[#This Row],[Form
(P1-P6, S1-S6)]],{"P1","P2","P3","P4","P5","P6","S1","S2","S3","S4","S5","S6"})))</f>
        <v>0</v>
      </c>
      <c r="P123" t="b">
        <f>AND(StudentTable[[#This Row],[exists]],ISBLANK(StudentTable[[#This Row],[Submission Batch'#]]))</f>
        <v>0</v>
      </c>
      <c r="Q123" t="b">
        <f>AND(StudentTable[[#This Row],[exists]],StudentTable[[#This Row],[gname in fname tail]])</f>
        <v>0</v>
      </c>
      <c r="R123" t="b">
        <f>AND(StudentTable[[#This Row],[exists]],StudentTable[[#This Row],[fname in gname head]])</f>
        <v>0</v>
      </c>
      <c r="S123" t="b">
        <f>AND(StudentTable[[#This Row],[exists]],OR(StudentTable[[#This Row],[email has mial.]:[email has mal.]]))</f>
        <v>0</v>
      </c>
      <c r="T123" t="str">
        <f>IF(StudentTable[[#This Row],[exists]],UPPER(TRIM(CLEAN(StudentTable[[#This Row],[Family Name 
(As printed in the HKID)]]))),"")</f>
        <v/>
      </c>
      <c r="U123" t="str">
        <f>IF(StudentTable[[#This Row],[exists]],PROPER(TRIM(CLEAN(StudentTable[[#This Row],[Given Name 
(As printed in the HKID)]]))),"")</f>
        <v/>
      </c>
      <c r="V123" t="str">
        <f>IF(StudentTable[[#This Row],[exists]],TRIM(UPPER(StudentTable[[#This Row],[normalized family name]])&amp;" "&amp;PROPER(StudentTable[[#This Row],[normalized given name]])),"")</f>
        <v/>
      </c>
      <c r="W123" t="str">
        <f>IF(StudentTable[[#This Row],[exists]],LOWER(TRIM(CLEAN(StudentTable[[#This Row],[Active Email Address
(for login name and communication)]]))),"")</f>
        <v/>
      </c>
      <c r="X123" t="b">
        <f>StudentTable[[#This Row],[normalized full name]]=""</f>
        <v>1</v>
      </c>
      <c r="Y123" t="e">
        <f>SEARCH(" "&amp;StudentTable[[#This Row],[normalized given name]], StudentTable[[#This Row],[normalized family name]])</f>
        <v>#VALUE!</v>
      </c>
      <c r="Z123" t="e">
        <f>SEARCH(StudentTable[[#This Row],[normalized family name]]&amp;" ",StudentTable[[#This Row],[normalized given name]])</f>
        <v>#VALUE!</v>
      </c>
      <c r="AA12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3" t="b">
        <f>AND(StudentTable[[#This Row],[exists]],StudentTable[[#This Row],[normalized family name]]&lt;&gt;"",IF(ISERROR(StudentTable[[#This Row],[fname in gname]]),FALSE, StudentTable[[#This Row],[fname in gname]]=1))</f>
        <v>0</v>
      </c>
      <c r="AC123" t="e">
        <f>VALUE(LEFT(TRIM(CLEAN(StudentTable[[#This Row],[Class]])),1))</f>
        <v>#VALUE!</v>
      </c>
      <c r="AD123" t="e">
        <f>VALUE(RIGHT(TRIM(CLEAN(StudentTable[[#This Row],[Class]])),1))</f>
        <v>#VALUE!</v>
      </c>
      <c r="AE12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3" t="e">
        <f>FIND("@",StudentTable[[#This Row],[normalized email]])</f>
        <v>#VALUE!</v>
      </c>
      <c r="AG12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3" t="b">
        <f>AND(StudentTable[[#This Row],[exists]],ISNUMBER(FIND(" ",StudentTable[[#This Row],[normalized email]])))</f>
        <v>0</v>
      </c>
      <c r="AI123" t="b">
        <f>AND(StudentTable[[#This Row],[exists]],ISERROR(FIND(".",RIGHT(StudentTable[[#This Row],[normalized email]],LEN(StudentTable[[#This Row],[normalized email]])-StudentTable[[#This Row],[at post in email]]))))</f>
        <v>0</v>
      </c>
      <c r="AJ123" t="b">
        <f>AND(StudentTable[[#This Row],[exists]],StudentTable[[#This Row],[normalized email]]&lt;&gt;"",COUNTIF(StudentTable[normalized email],StudentTable[[#This Row],[normalized email]])&gt;1)</f>
        <v>0</v>
      </c>
      <c r="AK123" t="b">
        <f>AND(StudentTable[[#This Row],[exists]],ISNUMBER(FIND("mial.",StudentTable[[#This Row],[normalized email]],StudentTable[[#This Row],[at post in email]]+1)))</f>
        <v>0</v>
      </c>
      <c r="AL123" t="b">
        <f>AND(StudentTable[[#This Row],[exists]],ISNUMBER(FIND("mil.",StudentTable[[#This Row],[normalized email]],StudentTable[[#This Row],[at post in email]]+1)))</f>
        <v>0</v>
      </c>
      <c r="AM123" t="b">
        <f>AND(StudentTable[[#This Row],[exists]],ISNUMBER(FIND("mal.",StudentTable[[#This Row],[normalized email]],StudentTable[[#This Row],[at post in email]]+1)))</f>
        <v>0</v>
      </c>
    </row>
    <row r="124" spans="1:39" ht="15.75" x14ac:dyDescent="0.25">
      <c r="A124" s="18">
        <v>110</v>
      </c>
      <c r="B124" s="31"/>
      <c r="C124" s="31"/>
      <c r="D124" s="31"/>
      <c r="E124" s="31"/>
      <c r="F124" s="34" t="str">
        <f>StudentTable[[#This Row],[grade string]]</f>
        <v/>
      </c>
      <c r="G124" s="34"/>
      <c r="H12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4" s="45" t="str">
        <f>StudentTable[[#This Row],[normalized full name]]</f>
        <v/>
      </c>
      <c r="J12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4" t="b">
        <f>AND(StudentTable[[#This Row],[exists]],OR(StudentTable[[#This Row],[blank full name]]))</f>
        <v>0</v>
      </c>
      <c r="L124" t="b">
        <f>AND(StudentTable[[#This Row],[exists]],OR(StudentTable[[#This Row],[blank full name]]))</f>
        <v>0</v>
      </c>
      <c r="M124" t="b">
        <f>AND(StudentTable[[#This Row],[exists]],OR(ISBLANK(StudentTable[[#This Row],[Active Email Address
(for login name and communication)]]),StudentTable[[#This Row],[email has many at]:[email duplicated]]))</f>
        <v>0</v>
      </c>
      <c r="N124" t="b">
        <f>AND(StudentTable[[#This Row],[exists]],ISBLANK(StudentTable[[#This Row],[Class]]))</f>
        <v>0</v>
      </c>
      <c r="O124" t="b">
        <f>AND(StudentTable[[#This Row],[exists]],ISERROR(_xlfn.XMATCH(StudentTable[[#This Row],[Form
(P1-P6, S1-S6)]],{"P1","P2","P3","P4","P5","P6","S1","S2","S3","S4","S5","S6"})))</f>
        <v>0</v>
      </c>
      <c r="P124" t="b">
        <f>AND(StudentTable[[#This Row],[exists]],ISBLANK(StudentTable[[#This Row],[Submission Batch'#]]))</f>
        <v>0</v>
      </c>
      <c r="Q124" t="b">
        <f>AND(StudentTable[[#This Row],[exists]],StudentTable[[#This Row],[gname in fname tail]])</f>
        <v>0</v>
      </c>
      <c r="R124" t="b">
        <f>AND(StudentTable[[#This Row],[exists]],StudentTable[[#This Row],[fname in gname head]])</f>
        <v>0</v>
      </c>
      <c r="S124" t="b">
        <f>AND(StudentTable[[#This Row],[exists]],OR(StudentTable[[#This Row],[email has mial.]:[email has mal.]]))</f>
        <v>0</v>
      </c>
      <c r="T124" t="str">
        <f>IF(StudentTable[[#This Row],[exists]],UPPER(TRIM(CLEAN(StudentTable[[#This Row],[Family Name 
(As printed in the HKID)]]))),"")</f>
        <v/>
      </c>
      <c r="U124" t="str">
        <f>IF(StudentTable[[#This Row],[exists]],PROPER(TRIM(CLEAN(StudentTable[[#This Row],[Given Name 
(As printed in the HKID)]]))),"")</f>
        <v/>
      </c>
      <c r="V124" t="str">
        <f>IF(StudentTable[[#This Row],[exists]],TRIM(UPPER(StudentTable[[#This Row],[normalized family name]])&amp;" "&amp;PROPER(StudentTable[[#This Row],[normalized given name]])),"")</f>
        <v/>
      </c>
      <c r="W124" t="str">
        <f>IF(StudentTable[[#This Row],[exists]],LOWER(TRIM(CLEAN(StudentTable[[#This Row],[Active Email Address
(for login name and communication)]]))),"")</f>
        <v/>
      </c>
      <c r="X124" t="b">
        <f>StudentTable[[#This Row],[normalized full name]]=""</f>
        <v>1</v>
      </c>
      <c r="Y124" t="e">
        <f>SEARCH(" "&amp;StudentTable[[#This Row],[normalized given name]], StudentTable[[#This Row],[normalized family name]])</f>
        <v>#VALUE!</v>
      </c>
      <c r="Z124" t="e">
        <f>SEARCH(StudentTable[[#This Row],[normalized family name]]&amp;" ",StudentTable[[#This Row],[normalized given name]])</f>
        <v>#VALUE!</v>
      </c>
      <c r="AA12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4" t="b">
        <f>AND(StudentTable[[#This Row],[exists]],StudentTable[[#This Row],[normalized family name]]&lt;&gt;"",IF(ISERROR(StudentTable[[#This Row],[fname in gname]]),FALSE, StudentTable[[#This Row],[fname in gname]]=1))</f>
        <v>0</v>
      </c>
      <c r="AC124" t="e">
        <f>VALUE(LEFT(TRIM(CLEAN(StudentTable[[#This Row],[Class]])),1))</f>
        <v>#VALUE!</v>
      </c>
      <c r="AD124" t="e">
        <f>VALUE(RIGHT(TRIM(CLEAN(StudentTable[[#This Row],[Class]])),1))</f>
        <v>#VALUE!</v>
      </c>
      <c r="AE12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4" t="e">
        <f>FIND("@",StudentTable[[#This Row],[normalized email]])</f>
        <v>#VALUE!</v>
      </c>
      <c r="AG12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4" t="b">
        <f>AND(StudentTable[[#This Row],[exists]],ISNUMBER(FIND(" ",StudentTable[[#This Row],[normalized email]])))</f>
        <v>0</v>
      </c>
      <c r="AI124" t="b">
        <f>AND(StudentTable[[#This Row],[exists]],ISERROR(FIND(".",RIGHT(StudentTable[[#This Row],[normalized email]],LEN(StudentTable[[#This Row],[normalized email]])-StudentTable[[#This Row],[at post in email]]))))</f>
        <v>0</v>
      </c>
      <c r="AJ124" t="b">
        <f>AND(StudentTable[[#This Row],[exists]],StudentTable[[#This Row],[normalized email]]&lt;&gt;"",COUNTIF(StudentTable[normalized email],StudentTable[[#This Row],[normalized email]])&gt;1)</f>
        <v>0</v>
      </c>
      <c r="AK124" t="b">
        <f>AND(StudentTable[[#This Row],[exists]],ISNUMBER(FIND("mial.",StudentTable[[#This Row],[normalized email]],StudentTable[[#This Row],[at post in email]]+1)))</f>
        <v>0</v>
      </c>
      <c r="AL124" t="b">
        <f>AND(StudentTable[[#This Row],[exists]],ISNUMBER(FIND("mil.",StudentTable[[#This Row],[normalized email]],StudentTable[[#This Row],[at post in email]]+1)))</f>
        <v>0</v>
      </c>
      <c r="AM124" t="b">
        <f>AND(StudentTable[[#This Row],[exists]],ISNUMBER(FIND("mal.",StudentTable[[#This Row],[normalized email]],StudentTable[[#This Row],[at post in email]]+1)))</f>
        <v>0</v>
      </c>
    </row>
    <row r="125" spans="1:39" ht="15.75" x14ac:dyDescent="0.25">
      <c r="A125" s="18">
        <v>111</v>
      </c>
      <c r="B125" s="31"/>
      <c r="C125" s="31"/>
      <c r="D125" s="31"/>
      <c r="E125" s="31"/>
      <c r="F125" s="34" t="str">
        <f>StudentTable[[#This Row],[grade string]]</f>
        <v/>
      </c>
      <c r="G125" s="34"/>
      <c r="H12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5" s="45" t="str">
        <f>StudentTable[[#This Row],[normalized full name]]</f>
        <v/>
      </c>
      <c r="J12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5" t="b">
        <f>AND(StudentTable[[#This Row],[exists]],OR(StudentTable[[#This Row],[blank full name]]))</f>
        <v>0</v>
      </c>
      <c r="L125" t="b">
        <f>AND(StudentTable[[#This Row],[exists]],OR(StudentTable[[#This Row],[blank full name]]))</f>
        <v>0</v>
      </c>
      <c r="M125" t="b">
        <f>AND(StudentTable[[#This Row],[exists]],OR(ISBLANK(StudentTable[[#This Row],[Active Email Address
(for login name and communication)]]),StudentTable[[#This Row],[email has many at]:[email duplicated]]))</f>
        <v>0</v>
      </c>
      <c r="N125" t="b">
        <f>AND(StudentTable[[#This Row],[exists]],ISBLANK(StudentTable[[#This Row],[Class]]))</f>
        <v>0</v>
      </c>
      <c r="O125" t="b">
        <f>AND(StudentTable[[#This Row],[exists]],ISERROR(_xlfn.XMATCH(StudentTable[[#This Row],[Form
(P1-P6, S1-S6)]],{"P1","P2","P3","P4","P5","P6","S1","S2","S3","S4","S5","S6"})))</f>
        <v>0</v>
      </c>
      <c r="P125" t="b">
        <f>AND(StudentTable[[#This Row],[exists]],ISBLANK(StudentTable[[#This Row],[Submission Batch'#]]))</f>
        <v>0</v>
      </c>
      <c r="Q125" t="b">
        <f>AND(StudentTable[[#This Row],[exists]],StudentTable[[#This Row],[gname in fname tail]])</f>
        <v>0</v>
      </c>
      <c r="R125" t="b">
        <f>AND(StudentTable[[#This Row],[exists]],StudentTable[[#This Row],[fname in gname head]])</f>
        <v>0</v>
      </c>
      <c r="S125" t="b">
        <f>AND(StudentTable[[#This Row],[exists]],OR(StudentTable[[#This Row],[email has mial.]:[email has mal.]]))</f>
        <v>0</v>
      </c>
      <c r="T125" t="str">
        <f>IF(StudentTable[[#This Row],[exists]],UPPER(TRIM(CLEAN(StudentTable[[#This Row],[Family Name 
(As printed in the HKID)]]))),"")</f>
        <v/>
      </c>
      <c r="U125" t="str">
        <f>IF(StudentTable[[#This Row],[exists]],PROPER(TRIM(CLEAN(StudentTable[[#This Row],[Given Name 
(As printed in the HKID)]]))),"")</f>
        <v/>
      </c>
      <c r="V125" t="str">
        <f>IF(StudentTable[[#This Row],[exists]],TRIM(UPPER(StudentTable[[#This Row],[normalized family name]])&amp;" "&amp;PROPER(StudentTable[[#This Row],[normalized given name]])),"")</f>
        <v/>
      </c>
      <c r="W125" t="str">
        <f>IF(StudentTable[[#This Row],[exists]],LOWER(TRIM(CLEAN(StudentTable[[#This Row],[Active Email Address
(for login name and communication)]]))),"")</f>
        <v/>
      </c>
      <c r="X125" t="b">
        <f>StudentTable[[#This Row],[normalized full name]]=""</f>
        <v>1</v>
      </c>
      <c r="Y125" t="e">
        <f>SEARCH(" "&amp;StudentTable[[#This Row],[normalized given name]], StudentTable[[#This Row],[normalized family name]])</f>
        <v>#VALUE!</v>
      </c>
      <c r="Z125" t="e">
        <f>SEARCH(StudentTable[[#This Row],[normalized family name]]&amp;" ",StudentTable[[#This Row],[normalized given name]])</f>
        <v>#VALUE!</v>
      </c>
      <c r="AA12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5" t="b">
        <f>AND(StudentTable[[#This Row],[exists]],StudentTable[[#This Row],[normalized family name]]&lt;&gt;"",IF(ISERROR(StudentTable[[#This Row],[fname in gname]]),FALSE, StudentTable[[#This Row],[fname in gname]]=1))</f>
        <v>0</v>
      </c>
      <c r="AC125" t="e">
        <f>VALUE(LEFT(TRIM(CLEAN(StudentTable[[#This Row],[Class]])),1))</f>
        <v>#VALUE!</v>
      </c>
      <c r="AD125" t="e">
        <f>VALUE(RIGHT(TRIM(CLEAN(StudentTable[[#This Row],[Class]])),1))</f>
        <v>#VALUE!</v>
      </c>
      <c r="AE12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5" t="e">
        <f>FIND("@",StudentTable[[#This Row],[normalized email]])</f>
        <v>#VALUE!</v>
      </c>
      <c r="AG12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5" t="b">
        <f>AND(StudentTable[[#This Row],[exists]],ISNUMBER(FIND(" ",StudentTable[[#This Row],[normalized email]])))</f>
        <v>0</v>
      </c>
      <c r="AI125" t="b">
        <f>AND(StudentTable[[#This Row],[exists]],ISERROR(FIND(".",RIGHT(StudentTable[[#This Row],[normalized email]],LEN(StudentTable[[#This Row],[normalized email]])-StudentTable[[#This Row],[at post in email]]))))</f>
        <v>0</v>
      </c>
      <c r="AJ125" t="b">
        <f>AND(StudentTable[[#This Row],[exists]],StudentTable[[#This Row],[normalized email]]&lt;&gt;"",COUNTIF(StudentTable[normalized email],StudentTable[[#This Row],[normalized email]])&gt;1)</f>
        <v>0</v>
      </c>
      <c r="AK125" t="b">
        <f>AND(StudentTable[[#This Row],[exists]],ISNUMBER(FIND("mial.",StudentTable[[#This Row],[normalized email]],StudentTable[[#This Row],[at post in email]]+1)))</f>
        <v>0</v>
      </c>
      <c r="AL125" t="b">
        <f>AND(StudentTable[[#This Row],[exists]],ISNUMBER(FIND("mil.",StudentTable[[#This Row],[normalized email]],StudentTable[[#This Row],[at post in email]]+1)))</f>
        <v>0</v>
      </c>
      <c r="AM125" t="b">
        <f>AND(StudentTable[[#This Row],[exists]],ISNUMBER(FIND("mal.",StudentTable[[#This Row],[normalized email]],StudentTable[[#This Row],[at post in email]]+1)))</f>
        <v>0</v>
      </c>
    </row>
    <row r="126" spans="1:39" ht="15.75" x14ac:dyDescent="0.25">
      <c r="A126" s="18">
        <v>112</v>
      </c>
      <c r="B126" s="31"/>
      <c r="C126" s="31"/>
      <c r="D126" s="31"/>
      <c r="E126" s="31"/>
      <c r="F126" s="34" t="str">
        <f>StudentTable[[#This Row],[grade string]]</f>
        <v/>
      </c>
      <c r="G126" s="34"/>
      <c r="H12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6" s="45" t="str">
        <f>StudentTable[[#This Row],[normalized full name]]</f>
        <v/>
      </c>
      <c r="J12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6" t="b">
        <f>AND(StudentTable[[#This Row],[exists]],OR(StudentTable[[#This Row],[blank full name]]))</f>
        <v>0</v>
      </c>
      <c r="L126" t="b">
        <f>AND(StudentTable[[#This Row],[exists]],OR(StudentTable[[#This Row],[blank full name]]))</f>
        <v>0</v>
      </c>
      <c r="M126" t="b">
        <f>AND(StudentTable[[#This Row],[exists]],OR(ISBLANK(StudentTable[[#This Row],[Active Email Address
(for login name and communication)]]),StudentTable[[#This Row],[email has many at]:[email duplicated]]))</f>
        <v>0</v>
      </c>
      <c r="N126" t="b">
        <f>AND(StudentTable[[#This Row],[exists]],ISBLANK(StudentTable[[#This Row],[Class]]))</f>
        <v>0</v>
      </c>
      <c r="O126" t="b">
        <f>AND(StudentTable[[#This Row],[exists]],ISERROR(_xlfn.XMATCH(StudentTable[[#This Row],[Form
(P1-P6, S1-S6)]],{"P1","P2","P3","P4","P5","P6","S1","S2","S3","S4","S5","S6"})))</f>
        <v>0</v>
      </c>
      <c r="P126" t="b">
        <f>AND(StudentTable[[#This Row],[exists]],ISBLANK(StudentTable[[#This Row],[Submission Batch'#]]))</f>
        <v>0</v>
      </c>
      <c r="Q126" t="b">
        <f>AND(StudentTable[[#This Row],[exists]],StudentTable[[#This Row],[gname in fname tail]])</f>
        <v>0</v>
      </c>
      <c r="R126" t="b">
        <f>AND(StudentTable[[#This Row],[exists]],StudentTable[[#This Row],[fname in gname head]])</f>
        <v>0</v>
      </c>
      <c r="S126" t="b">
        <f>AND(StudentTable[[#This Row],[exists]],OR(StudentTable[[#This Row],[email has mial.]:[email has mal.]]))</f>
        <v>0</v>
      </c>
      <c r="T126" t="str">
        <f>IF(StudentTable[[#This Row],[exists]],UPPER(TRIM(CLEAN(StudentTable[[#This Row],[Family Name 
(As printed in the HKID)]]))),"")</f>
        <v/>
      </c>
      <c r="U126" t="str">
        <f>IF(StudentTable[[#This Row],[exists]],PROPER(TRIM(CLEAN(StudentTable[[#This Row],[Given Name 
(As printed in the HKID)]]))),"")</f>
        <v/>
      </c>
      <c r="V126" t="str">
        <f>IF(StudentTable[[#This Row],[exists]],TRIM(UPPER(StudentTable[[#This Row],[normalized family name]])&amp;" "&amp;PROPER(StudentTable[[#This Row],[normalized given name]])),"")</f>
        <v/>
      </c>
      <c r="W126" t="str">
        <f>IF(StudentTable[[#This Row],[exists]],LOWER(TRIM(CLEAN(StudentTable[[#This Row],[Active Email Address
(for login name and communication)]]))),"")</f>
        <v/>
      </c>
      <c r="X126" t="b">
        <f>StudentTable[[#This Row],[normalized full name]]=""</f>
        <v>1</v>
      </c>
      <c r="Y126" t="e">
        <f>SEARCH(" "&amp;StudentTable[[#This Row],[normalized given name]], StudentTable[[#This Row],[normalized family name]])</f>
        <v>#VALUE!</v>
      </c>
      <c r="Z126" t="e">
        <f>SEARCH(StudentTable[[#This Row],[normalized family name]]&amp;" ",StudentTable[[#This Row],[normalized given name]])</f>
        <v>#VALUE!</v>
      </c>
      <c r="AA12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6" t="b">
        <f>AND(StudentTable[[#This Row],[exists]],StudentTable[[#This Row],[normalized family name]]&lt;&gt;"",IF(ISERROR(StudentTable[[#This Row],[fname in gname]]),FALSE, StudentTable[[#This Row],[fname in gname]]=1))</f>
        <v>0</v>
      </c>
      <c r="AC126" t="e">
        <f>VALUE(LEFT(TRIM(CLEAN(StudentTable[[#This Row],[Class]])),1))</f>
        <v>#VALUE!</v>
      </c>
      <c r="AD126" t="e">
        <f>VALUE(RIGHT(TRIM(CLEAN(StudentTable[[#This Row],[Class]])),1))</f>
        <v>#VALUE!</v>
      </c>
      <c r="AE12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6" t="e">
        <f>FIND("@",StudentTable[[#This Row],[normalized email]])</f>
        <v>#VALUE!</v>
      </c>
      <c r="AG12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6" t="b">
        <f>AND(StudentTable[[#This Row],[exists]],ISNUMBER(FIND(" ",StudentTable[[#This Row],[normalized email]])))</f>
        <v>0</v>
      </c>
      <c r="AI126" t="b">
        <f>AND(StudentTable[[#This Row],[exists]],ISERROR(FIND(".",RIGHT(StudentTable[[#This Row],[normalized email]],LEN(StudentTable[[#This Row],[normalized email]])-StudentTable[[#This Row],[at post in email]]))))</f>
        <v>0</v>
      </c>
      <c r="AJ126" t="b">
        <f>AND(StudentTable[[#This Row],[exists]],StudentTable[[#This Row],[normalized email]]&lt;&gt;"",COUNTIF(StudentTable[normalized email],StudentTable[[#This Row],[normalized email]])&gt;1)</f>
        <v>0</v>
      </c>
      <c r="AK126" t="b">
        <f>AND(StudentTable[[#This Row],[exists]],ISNUMBER(FIND("mial.",StudentTable[[#This Row],[normalized email]],StudentTable[[#This Row],[at post in email]]+1)))</f>
        <v>0</v>
      </c>
      <c r="AL126" t="b">
        <f>AND(StudentTable[[#This Row],[exists]],ISNUMBER(FIND("mil.",StudentTable[[#This Row],[normalized email]],StudentTable[[#This Row],[at post in email]]+1)))</f>
        <v>0</v>
      </c>
      <c r="AM126" t="b">
        <f>AND(StudentTable[[#This Row],[exists]],ISNUMBER(FIND("mal.",StudentTable[[#This Row],[normalized email]],StudentTable[[#This Row],[at post in email]]+1)))</f>
        <v>0</v>
      </c>
    </row>
    <row r="127" spans="1:39" ht="15.75" x14ac:dyDescent="0.25">
      <c r="A127" s="18">
        <v>113</v>
      </c>
      <c r="B127" s="31"/>
      <c r="C127" s="31"/>
      <c r="D127" s="31"/>
      <c r="E127" s="31"/>
      <c r="F127" s="34" t="str">
        <f>StudentTable[[#This Row],[grade string]]</f>
        <v/>
      </c>
      <c r="G127" s="34"/>
      <c r="H12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7" s="45" t="str">
        <f>StudentTable[[#This Row],[normalized full name]]</f>
        <v/>
      </c>
      <c r="J12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7" t="b">
        <f>AND(StudentTable[[#This Row],[exists]],OR(StudentTable[[#This Row],[blank full name]]))</f>
        <v>0</v>
      </c>
      <c r="L127" t="b">
        <f>AND(StudentTable[[#This Row],[exists]],OR(StudentTable[[#This Row],[blank full name]]))</f>
        <v>0</v>
      </c>
      <c r="M127" t="b">
        <f>AND(StudentTable[[#This Row],[exists]],OR(ISBLANK(StudentTable[[#This Row],[Active Email Address
(for login name and communication)]]),StudentTable[[#This Row],[email has many at]:[email duplicated]]))</f>
        <v>0</v>
      </c>
      <c r="N127" t="b">
        <f>AND(StudentTable[[#This Row],[exists]],ISBLANK(StudentTable[[#This Row],[Class]]))</f>
        <v>0</v>
      </c>
      <c r="O127" t="b">
        <f>AND(StudentTable[[#This Row],[exists]],ISERROR(_xlfn.XMATCH(StudentTable[[#This Row],[Form
(P1-P6, S1-S6)]],{"P1","P2","P3","P4","P5","P6","S1","S2","S3","S4","S5","S6"})))</f>
        <v>0</v>
      </c>
      <c r="P127" t="b">
        <f>AND(StudentTable[[#This Row],[exists]],ISBLANK(StudentTable[[#This Row],[Submission Batch'#]]))</f>
        <v>0</v>
      </c>
      <c r="Q127" t="b">
        <f>AND(StudentTable[[#This Row],[exists]],StudentTable[[#This Row],[gname in fname tail]])</f>
        <v>0</v>
      </c>
      <c r="R127" t="b">
        <f>AND(StudentTable[[#This Row],[exists]],StudentTable[[#This Row],[fname in gname head]])</f>
        <v>0</v>
      </c>
      <c r="S127" t="b">
        <f>AND(StudentTable[[#This Row],[exists]],OR(StudentTable[[#This Row],[email has mial.]:[email has mal.]]))</f>
        <v>0</v>
      </c>
      <c r="T127" t="str">
        <f>IF(StudentTable[[#This Row],[exists]],UPPER(TRIM(CLEAN(StudentTable[[#This Row],[Family Name 
(As printed in the HKID)]]))),"")</f>
        <v/>
      </c>
      <c r="U127" t="str">
        <f>IF(StudentTable[[#This Row],[exists]],PROPER(TRIM(CLEAN(StudentTable[[#This Row],[Given Name 
(As printed in the HKID)]]))),"")</f>
        <v/>
      </c>
      <c r="V127" t="str">
        <f>IF(StudentTable[[#This Row],[exists]],TRIM(UPPER(StudentTable[[#This Row],[normalized family name]])&amp;" "&amp;PROPER(StudentTable[[#This Row],[normalized given name]])),"")</f>
        <v/>
      </c>
      <c r="W127" t="str">
        <f>IF(StudentTable[[#This Row],[exists]],LOWER(TRIM(CLEAN(StudentTable[[#This Row],[Active Email Address
(for login name and communication)]]))),"")</f>
        <v/>
      </c>
      <c r="X127" t="b">
        <f>StudentTable[[#This Row],[normalized full name]]=""</f>
        <v>1</v>
      </c>
      <c r="Y127" t="e">
        <f>SEARCH(" "&amp;StudentTable[[#This Row],[normalized given name]], StudentTable[[#This Row],[normalized family name]])</f>
        <v>#VALUE!</v>
      </c>
      <c r="Z127" t="e">
        <f>SEARCH(StudentTable[[#This Row],[normalized family name]]&amp;" ",StudentTable[[#This Row],[normalized given name]])</f>
        <v>#VALUE!</v>
      </c>
      <c r="AA12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7" t="b">
        <f>AND(StudentTable[[#This Row],[exists]],StudentTable[[#This Row],[normalized family name]]&lt;&gt;"",IF(ISERROR(StudentTable[[#This Row],[fname in gname]]),FALSE, StudentTable[[#This Row],[fname in gname]]=1))</f>
        <v>0</v>
      </c>
      <c r="AC127" t="e">
        <f>VALUE(LEFT(TRIM(CLEAN(StudentTable[[#This Row],[Class]])),1))</f>
        <v>#VALUE!</v>
      </c>
      <c r="AD127" t="e">
        <f>VALUE(RIGHT(TRIM(CLEAN(StudentTable[[#This Row],[Class]])),1))</f>
        <v>#VALUE!</v>
      </c>
      <c r="AE12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7" t="e">
        <f>FIND("@",StudentTable[[#This Row],[normalized email]])</f>
        <v>#VALUE!</v>
      </c>
      <c r="AG12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7" t="b">
        <f>AND(StudentTable[[#This Row],[exists]],ISNUMBER(FIND(" ",StudentTable[[#This Row],[normalized email]])))</f>
        <v>0</v>
      </c>
      <c r="AI127" t="b">
        <f>AND(StudentTable[[#This Row],[exists]],ISERROR(FIND(".",RIGHT(StudentTable[[#This Row],[normalized email]],LEN(StudentTable[[#This Row],[normalized email]])-StudentTable[[#This Row],[at post in email]]))))</f>
        <v>0</v>
      </c>
      <c r="AJ127" t="b">
        <f>AND(StudentTable[[#This Row],[exists]],StudentTable[[#This Row],[normalized email]]&lt;&gt;"",COUNTIF(StudentTable[normalized email],StudentTable[[#This Row],[normalized email]])&gt;1)</f>
        <v>0</v>
      </c>
      <c r="AK127" t="b">
        <f>AND(StudentTable[[#This Row],[exists]],ISNUMBER(FIND("mial.",StudentTable[[#This Row],[normalized email]],StudentTable[[#This Row],[at post in email]]+1)))</f>
        <v>0</v>
      </c>
      <c r="AL127" t="b">
        <f>AND(StudentTable[[#This Row],[exists]],ISNUMBER(FIND("mil.",StudentTable[[#This Row],[normalized email]],StudentTable[[#This Row],[at post in email]]+1)))</f>
        <v>0</v>
      </c>
      <c r="AM127" t="b">
        <f>AND(StudentTable[[#This Row],[exists]],ISNUMBER(FIND("mal.",StudentTable[[#This Row],[normalized email]],StudentTable[[#This Row],[at post in email]]+1)))</f>
        <v>0</v>
      </c>
    </row>
    <row r="128" spans="1:39" ht="15.75" x14ac:dyDescent="0.25">
      <c r="A128" s="18">
        <v>114</v>
      </c>
      <c r="B128" s="31"/>
      <c r="C128" s="31"/>
      <c r="D128" s="31"/>
      <c r="E128" s="31"/>
      <c r="F128" s="34" t="str">
        <f>StudentTable[[#This Row],[grade string]]</f>
        <v/>
      </c>
      <c r="G128" s="34"/>
      <c r="H12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8" s="45" t="str">
        <f>StudentTable[[#This Row],[normalized full name]]</f>
        <v/>
      </c>
      <c r="J12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8" t="b">
        <f>AND(StudentTable[[#This Row],[exists]],OR(StudentTable[[#This Row],[blank full name]]))</f>
        <v>0</v>
      </c>
      <c r="L128" t="b">
        <f>AND(StudentTable[[#This Row],[exists]],OR(StudentTable[[#This Row],[blank full name]]))</f>
        <v>0</v>
      </c>
      <c r="M128" t="b">
        <f>AND(StudentTable[[#This Row],[exists]],OR(ISBLANK(StudentTable[[#This Row],[Active Email Address
(for login name and communication)]]),StudentTable[[#This Row],[email has many at]:[email duplicated]]))</f>
        <v>0</v>
      </c>
      <c r="N128" t="b">
        <f>AND(StudentTable[[#This Row],[exists]],ISBLANK(StudentTable[[#This Row],[Class]]))</f>
        <v>0</v>
      </c>
      <c r="O128" t="b">
        <f>AND(StudentTable[[#This Row],[exists]],ISERROR(_xlfn.XMATCH(StudentTable[[#This Row],[Form
(P1-P6, S1-S6)]],{"P1","P2","P3","P4","P5","P6","S1","S2","S3","S4","S5","S6"})))</f>
        <v>0</v>
      </c>
      <c r="P128" t="b">
        <f>AND(StudentTable[[#This Row],[exists]],ISBLANK(StudentTable[[#This Row],[Submission Batch'#]]))</f>
        <v>0</v>
      </c>
      <c r="Q128" t="b">
        <f>AND(StudentTable[[#This Row],[exists]],StudentTable[[#This Row],[gname in fname tail]])</f>
        <v>0</v>
      </c>
      <c r="R128" t="b">
        <f>AND(StudentTable[[#This Row],[exists]],StudentTable[[#This Row],[fname in gname head]])</f>
        <v>0</v>
      </c>
      <c r="S128" t="b">
        <f>AND(StudentTable[[#This Row],[exists]],OR(StudentTable[[#This Row],[email has mial.]:[email has mal.]]))</f>
        <v>0</v>
      </c>
      <c r="T128" t="str">
        <f>IF(StudentTable[[#This Row],[exists]],UPPER(TRIM(CLEAN(StudentTable[[#This Row],[Family Name 
(As printed in the HKID)]]))),"")</f>
        <v/>
      </c>
      <c r="U128" t="str">
        <f>IF(StudentTable[[#This Row],[exists]],PROPER(TRIM(CLEAN(StudentTable[[#This Row],[Given Name 
(As printed in the HKID)]]))),"")</f>
        <v/>
      </c>
      <c r="V128" t="str">
        <f>IF(StudentTable[[#This Row],[exists]],TRIM(UPPER(StudentTable[[#This Row],[normalized family name]])&amp;" "&amp;PROPER(StudentTable[[#This Row],[normalized given name]])),"")</f>
        <v/>
      </c>
      <c r="W128" t="str">
        <f>IF(StudentTable[[#This Row],[exists]],LOWER(TRIM(CLEAN(StudentTable[[#This Row],[Active Email Address
(for login name and communication)]]))),"")</f>
        <v/>
      </c>
      <c r="X128" t="b">
        <f>StudentTable[[#This Row],[normalized full name]]=""</f>
        <v>1</v>
      </c>
      <c r="Y128" t="e">
        <f>SEARCH(" "&amp;StudentTable[[#This Row],[normalized given name]], StudentTable[[#This Row],[normalized family name]])</f>
        <v>#VALUE!</v>
      </c>
      <c r="Z128" t="e">
        <f>SEARCH(StudentTable[[#This Row],[normalized family name]]&amp;" ",StudentTable[[#This Row],[normalized given name]])</f>
        <v>#VALUE!</v>
      </c>
      <c r="AA12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8" t="b">
        <f>AND(StudentTable[[#This Row],[exists]],StudentTable[[#This Row],[normalized family name]]&lt;&gt;"",IF(ISERROR(StudentTable[[#This Row],[fname in gname]]),FALSE, StudentTable[[#This Row],[fname in gname]]=1))</f>
        <v>0</v>
      </c>
      <c r="AC128" t="e">
        <f>VALUE(LEFT(TRIM(CLEAN(StudentTable[[#This Row],[Class]])),1))</f>
        <v>#VALUE!</v>
      </c>
      <c r="AD128" t="e">
        <f>VALUE(RIGHT(TRIM(CLEAN(StudentTable[[#This Row],[Class]])),1))</f>
        <v>#VALUE!</v>
      </c>
      <c r="AE12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8" t="e">
        <f>FIND("@",StudentTable[[#This Row],[normalized email]])</f>
        <v>#VALUE!</v>
      </c>
      <c r="AG12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8" t="b">
        <f>AND(StudentTable[[#This Row],[exists]],ISNUMBER(FIND(" ",StudentTable[[#This Row],[normalized email]])))</f>
        <v>0</v>
      </c>
      <c r="AI128" t="b">
        <f>AND(StudentTable[[#This Row],[exists]],ISERROR(FIND(".",RIGHT(StudentTable[[#This Row],[normalized email]],LEN(StudentTable[[#This Row],[normalized email]])-StudentTable[[#This Row],[at post in email]]))))</f>
        <v>0</v>
      </c>
      <c r="AJ128" t="b">
        <f>AND(StudentTable[[#This Row],[exists]],StudentTable[[#This Row],[normalized email]]&lt;&gt;"",COUNTIF(StudentTable[normalized email],StudentTable[[#This Row],[normalized email]])&gt;1)</f>
        <v>0</v>
      </c>
      <c r="AK128" t="b">
        <f>AND(StudentTable[[#This Row],[exists]],ISNUMBER(FIND("mial.",StudentTable[[#This Row],[normalized email]],StudentTable[[#This Row],[at post in email]]+1)))</f>
        <v>0</v>
      </c>
      <c r="AL128" t="b">
        <f>AND(StudentTable[[#This Row],[exists]],ISNUMBER(FIND("mil.",StudentTable[[#This Row],[normalized email]],StudentTable[[#This Row],[at post in email]]+1)))</f>
        <v>0</v>
      </c>
      <c r="AM128" t="b">
        <f>AND(StudentTable[[#This Row],[exists]],ISNUMBER(FIND("mal.",StudentTable[[#This Row],[normalized email]],StudentTable[[#This Row],[at post in email]]+1)))</f>
        <v>0</v>
      </c>
    </row>
    <row r="129" spans="1:39" ht="15.75" x14ac:dyDescent="0.25">
      <c r="A129" s="18">
        <v>115</v>
      </c>
      <c r="B129" s="31"/>
      <c r="C129" s="31"/>
      <c r="D129" s="31"/>
      <c r="E129" s="31"/>
      <c r="F129" s="34" t="str">
        <f>StudentTable[[#This Row],[grade string]]</f>
        <v/>
      </c>
      <c r="G129" s="34"/>
      <c r="H12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29" s="45" t="str">
        <f>StudentTable[[#This Row],[normalized full name]]</f>
        <v/>
      </c>
      <c r="J12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29" t="b">
        <f>AND(StudentTable[[#This Row],[exists]],OR(StudentTable[[#This Row],[blank full name]]))</f>
        <v>0</v>
      </c>
      <c r="L129" t="b">
        <f>AND(StudentTable[[#This Row],[exists]],OR(StudentTable[[#This Row],[blank full name]]))</f>
        <v>0</v>
      </c>
      <c r="M129" t="b">
        <f>AND(StudentTable[[#This Row],[exists]],OR(ISBLANK(StudentTable[[#This Row],[Active Email Address
(for login name and communication)]]),StudentTable[[#This Row],[email has many at]:[email duplicated]]))</f>
        <v>0</v>
      </c>
      <c r="N129" t="b">
        <f>AND(StudentTable[[#This Row],[exists]],ISBLANK(StudentTable[[#This Row],[Class]]))</f>
        <v>0</v>
      </c>
      <c r="O129" t="b">
        <f>AND(StudentTable[[#This Row],[exists]],ISERROR(_xlfn.XMATCH(StudentTable[[#This Row],[Form
(P1-P6, S1-S6)]],{"P1","P2","P3","P4","P5","P6","S1","S2","S3","S4","S5","S6"})))</f>
        <v>0</v>
      </c>
      <c r="P129" t="b">
        <f>AND(StudentTable[[#This Row],[exists]],ISBLANK(StudentTable[[#This Row],[Submission Batch'#]]))</f>
        <v>0</v>
      </c>
      <c r="Q129" t="b">
        <f>AND(StudentTable[[#This Row],[exists]],StudentTable[[#This Row],[gname in fname tail]])</f>
        <v>0</v>
      </c>
      <c r="R129" t="b">
        <f>AND(StudentTable[[#This Row],[exists]],StudentTable[[#This Row],[fname in gname head]])</f>
        <v>0</v>
      </c>
      <c r="S129" t="b">
        <f>AND(StudentTable[[#This Row],[exists]],OR(StudentTable[[#This Row],[email has mial.]:[email has mal.]]))</f>
        <v>0</v>
      </c>
      <c r="T129" t="str">
        <f>IF(StudentTable[[#This Row],[exists]],UPPER(TRIM(CLEAN(StudentTable[[#This Row],[Family Name 
(As printed in the HKID)]]))),"")</f>
        <v/>
      </c>
      <c r="U129" t="str">
        <f>IF(StudentTable[[#This Row],[exists]],PROPER(TRIM(CLEAN(StudentTable[[#This Row],[Given Name 
(As printed in the HKID)]]))),"")</f>
        <v/>
      </c>
      <c r="V129" t="str">
        <f>IF(StudentTable[[#This Row],[exists]],TRIM(UPPER(StudentTable[[#This Row],[normalized family name]])&amp;" "&amp;PROPER(StudentTable[[#This Row],[normalized given name]])),"")</f>
        <v/>
      </c>
      <c r="W129" t="str">
        <f>IF(StudentTable[[#This Row],[exists]],LOWER(TRIM(CLEAN(StudentTable[[#This Row],[Active Email Address
(for login name and communication)]]))),"")</f>
        <v/>
      </c>
      <c r="X129" t="b">
        <f>StudentTable[[#This Row],[normalized full name]]=""</f>
        <v>1</v>
      </c>
      <c r="Y129" t="e">
        <f>SEARCH(" "&amp;StudentTable[[#This Row],[normalized given name]], StudentTable[[#This Row],[normalized family name]])</f>
        <v>#VALUE!</v>
      </c>
      <c r="Z129" t="e">
        <f>SEARCH(StudentTable[[#This Row],[normalized family name]]&amp;" ",StudentTable[[#This Row],[normalized given name]])</f>
        <v>#VALUE!</v>
      </c>
      <c r="AA12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29" t="b">
        <f>AND(StudentTable[[#This Row],[exists]],StudentTable[[#This Row],[normalized family name]]&lt;&gt;"",IF(ISERROR(StudentTable[[#This Row],[fname in gname]]),FALSE, StudentTable[[#This Row],[fname in gname]]=1))</f>
        <v>0</v>
      </c>
      <c r="AC129" t="e">
        <f>VALUE(LEFT(TRIM(CLEAN(StudentTable[[#This Row],[Class]])),1))</f>
        <v>#VALUE!</v>
      </c>
      <c r="AD129" t="e">
        <f>VALUE(RIGHT(TRIM(CLEAN(StudentTable[[#This Row],[Class]])),1))</f>
        <v>#VALUE!</v>
      </c>
      <c r="AE12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29" t="e">
        <f>FIND("@",StudentTable[[#This Row],[normalized email]])</f>
        <v>#VALUE!</v>
      </c>
      <c r="AG12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29" t="b">
        <f>AND(StudentTable[[#This Row],[exists]],ISNUMBER(FIND(" ",StudentTable[[#This Row],[normalized email]])))</f>
        <v>0</v>
      </c>
      <c r="AI129" t="b">
        <f>AND(StudentTable[[#This Row],[exists]],ISERROR(FIND(".",RIGHT(StudentTable[[#This Row],[normalized email]],LEN(StudentTable[[#This Row],[normalized email]])-StudentTable[[#This Row],[at post in email]]))))</f>
        <v>0</v>
      </c>
      <c r="AJ129" t="b">
        <f>AND(StudentTable[[#This Row],[exists]],StudentTable[[#This Row],[normalized email]]&lt;&gt;"",COUNTIF(StudentTable[normalized email],StudentTable[[#This Row],[normalized email]])&gt;1)</f>
        <v>0</v>
      </c>
      <c r="AK129" t="b">
        <f>AND(StudentTable[[#This Row],[exists]],ISNUMBER(FIND("mial.",StudentTable[[#This Row],[normalized email]],StudentTable[[#This Row],[at post in email]]+1)))</f>
        <v>0</v>
      </c>
      <c r="AL129" t="b">
        <f>AND(StudentTable[[#This Row],[exists]],ISNUMBER(FIND("mil.",StudentTable[[#This Row],[normalized email]],StudentTable[[#This Row],[at post in email]]+1)))</f>
        <v>0</v>
      </c>
      <c r="AM129" t="b">
        <f>AND(StudentTable[[#This Row],[exists]],ISNUMBER(FIND("mal.",StudentTable[[#This Row],[normalized email]],StudentTable[[#This Row],[at post in email]]+1)))</f>
        <v>0</v>
      </c>
    </row>
    <row r="130" spans="1:39" ht="15.75" x14ac:dyDescent="0.25">
      <c r="A130" s="18">
        <v>116</v>
      </c>
      <c r="B130" s="31"/>
      <c r="C130" s="31"/>
      <c r="D130" s="31"/>
      <c r="E130" s="31"/>
      <c r="F130" s="34" t="str">
        <f>StudentTable[[#This Row],[grade string]]</f>
        <v/>
      </c>
      <c r="G130" s="34"/>
      <c r="H13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0" s="45" t="str">
        <f>StudentTable[[#This Row],[normalized full name]]</f>
        <v/>
      </c>
      <c r="J13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0" t="b">
        <f>AND(StudentTable[[#This Row],[exists]],OR(StudentTable[[#This Row],[blank full name]]))</f>
        <v>0</v>
      </c>
      <c r="L130" t="b">
        <f>AND(StudentTable[[#This Row],[exists]],OR(StudentTable[[#This Row],[blank full name]]))</f>
        <v>0</v>
      </c>
      <c r="M130" t="b">
        <f>AND(StudentTable[[#This Row],[exists]],OR(ISBLANK(StudentTable[[#This Row],[Active Email Address
(for login name and communication)]]),StudentTable[[#This Row],[email has many at]:[email duplicated]]))</f>
        <v>0</v>
      </c>
      <c r="N130" t="b">
        <f>AND(StudentTable[[#This Row],[exists]],ISBLANK(StudentTable[[#This Row],[Class]]))</f>
        <v>0</v>
      </c>
      <c r="O130" t="b">
        <f>AND(StudentTable[[#This Row],[exists]],ISERROR(_xlfn.XMATCH(StudentTable[[#This Row],[Form
(P1-P6, S1-S6)]],{"P1","P2","P3","P4","P5","P6","S1","S2","S3","S4","S5","S6"})))</f>
        <v>0</v>
      </c>
      <c r="P130" t="b">
        <f>AND(StudentTable[[#This Row],[exists]],ISBLANK(StudentTable[[#This Row],[Submission Batch'#]]))</f>
        <v>0</v>
      </c>
      <c r="Q130" t="b">
        <f>AND(StudentTable[[#This Row],[exists]],StudentTable[[#This Row],[gname in fname tail]])</f>
        <v>0</v>
      </c>
      <c r="R130" t="b">
        <f>AND(StudentTable[[#This Row],[exists]],StudentTable[[#This Row],[fname in gname head]])</f>
        <v>0</v>
      </c>
      <c r="S130" t="b">
        <f>AND(StudentTable[[#This Row],[exists]],OR(StudentTable[[#This Row],[email has mial.]:[email has mal.]]))</f>
        <v>0</v>
      </c>
      <c r="T130" t="str">
        <f>IF(StudentTable[[#This Row],[exists]],UPPER(TRIM(CLEAN(StudentTable[[#This Row],[Family Name 
(As printed in the HKID)]]))),"")</f>
        <v/>
      </c>
      <c r="U130" t="str">
        <f>IF(StudentTable[[#This Row],[exists]],PROPER(TRIM(CLEAN(StudentTable[[#This Row],[Given Name 
(As printed in the HKID)]]))),"")</f>
        <v/>
      </c>
      <c r="V130" t="str">
        <f>IF(StudentTable[[#This Row],[exists]],TRIM(UPPER(StudentTable[[#This Row],[normalized family name]])&amp;" "&amp;PROPER(StudentTable[[#This Row],[normalized given name]])),"")</f>
        <v/>
      </c>
      <c r="W130" t="str">
        <f>IF(StudentTable[[#This Row],[exists]],LOWER(TRIM(CLEAN(StudentTable[[#This Row],[Active Email Address
(for login name and communication)]]))),"")</f>
        <v/>
      </c>
      <c r="X130" t="b">
        <f>StudentTable[[#This Row],[normalized full name]]=""</f>
        <v>1</v>
      </c>
      <c r="Y130" t="e">
        <f>SEARCH(" "&amp;StudentTable[[#This Row],[normalized given name]], StudentTable[[#This Row],[normalized family name]])</f>
        <v>#VALUE!</v>
      </c>
      <c r="Z130" t="e">
        <f>SEARCH(StudentTable[[#This Row],[normalized family name]]&amp;" ",StudentTable[[#This Row],[normalized given name]])</f>
        <v>#VALUE!</v>
      </c>
      <c r="AA13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0" t="b">
        <f>AND(StudentTable[[#This Row],[exists]],StudentTable[[#This Row],[normalized family name]]&lt;&gt;"",IF(ISERROR(StudentTable[[#This Row],[fname in gname]]),FALSE, StudentTable[[#This Row],[fname in gname]]=1))</f>
        <v>0</v>
      </c>
      <c r="AC130" t="e">
        <f>VALUE(LEFT(TRIM(CLEAN(StudentTable[[#This Row],[Class]])),1))</f>
        <v>#VALUE!</v>
      </c>
      <c r="AD130" t="e">
        <f>VALUE(RIGHT(TRIM(CLEAN(StudentTable[[#This Row],[Class]])),1))</f>
        <v>#VALUE!</v>
      </c>
      <c r="AE13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0" t="e">
        <f>FIND("@",StudentTable[[#This Row],[normalized email]])</f>
        <v>#VALUE!</v>
      </c>
      <c r="AG13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0" t="b">
        <f>AND(StudentTable[[#This Row],[exists]],ISNUMBER(FIND(" ",StudentTable[[#This Row],[normalized email]])))</f>
        <v>0</v>
      </c>
      <c r="AI130" t="b">
        <f>AND(StudentTable[[#This Row],[exists]],ISERROR(FIND(".",RIGHT(StudentTable[[#This Row],[normalized email]],LEN(StudentTable[[#This Row],[normalized email]])-StudentTable[[#This Row],[at post in email]]))))</f>
        <v>0</v>
      </c>
      <c r="AJ130" t="b">
        <f>AND(StudentTable[[#This Row],[exists]],StudentTable[[#This Row],[normalized email]]&lt;&gt;"",COUNTIF(StudentTable[normalized email],StudentTable[[#This Row],[normalized email]])&gt;1)</f>
        <v>0</v>
      </c>
      <c r="AK130" t="b">
        <f>AND(StudentTable[[#This Row],[exists]],ISNUMBER(FIND("mial.",StudentTable[[#This Row],[normalized email]],StudentTable[[#This Row],[at post in email]]+1)))</f>
        <v>0</v>
      </c>
      <c r="AL130" t="b">
        <f>AND(StudentTable[[#This Row],[exists]],ISNUMBER(FIND("mil.",StudentTable[[#This Row],[normalized email]],StudentTable[[#This Row],[at post in email]]+1)))</f>
        <v>0</v>
      </c>
      <c r="AM130" t="b">
        <f>AND(StudentTable[[#This Row],[exists]],ISNUMBER(FIND("mal.",StudentTable[[#This Row],[normalized email]],StudentTable[[#This Row],[at post in email]]+1)))</f>
        <v>0</v>
      </c>
    </row>
    <row r="131" spans="1:39" ht="15.75" x14ac:dyDescent="0.25">
      <c r="A131" s="18">
        <v>117</v>
      </c>
      <c r="B131" s="31"/>
      <c r="C131" s="31"/>
      <c r="D131" s="31"/>
      <c r="E131" s="31"/>
      <c r="F131" s="34" t="str">
        <f>StudentTable[[#This Row],[grade string]]</f>
        <v/>
      </c>
      <c r="G131" s="34"/>
      <c r="H13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1" s="45" t="str">
        <f>StudentTable[[#This Row],[normalized full name]]</f>
        <v/>
      </c>
      <c r="J13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1" t="b">
        <f>AND(StudentTable[[#This Row],[exists]],OR(StudentTable[[#This Row],[blank full name]]))</f>
        <v>0</v>
      </c>
      <c r="L131" t="b">
        <f>AND(StudentTable[[#This Row],[exists]],OR(StudentTable[[#This Row],[blank full name]]))</f>
        <v>0</v>
      </c>
      <c r="M131" t="b">
        <f>AND(StudentTable[[#This Row],[exists]],OR(ISBLANK(StudentTable[[#This Row],[Active Email Address
(for login name and communication)]]),StudentTable[[#This Row],[email has many at]:[email duplicated]]))</f>
        <v>0</v>
      </c>
      <c r="N131" t="b">
        <f>AND(StudentTable[[#This Row],[exists]],ISBLANK(StudentTable[[#This Row],[Class]]))</f>
        <v>0</v>
      </c>
      <c r="O131" t="b">
        <f>AND(StudentTable[[#This Row],[exists]],ISERROR(_xlfn.XMATCH(StudentTable[[#This Row],[Form
(P1-P6, S1-S6)]],{"P1","P2","P3","P4","P5","P6","S1","S2","S3","S4","S5","S6"})))</f>
        <v>0</v>
      </c>
      <c r="P131" t="b">
        <f>AND(StudentTable[[#This Row],[exists]],ISBLANK(StudentTable[[#This Row],[Submission Batch'#]]))</f>
        <v>0</v>
      </c>
      <c r="Q131" t="b">
        <f>AND(StudentTable[[#This Row],[exists]],StudentTable[[#This Row],[gname in fname tail]])</f>
        <v>0</v>
      </c>
      <c r="R131" t="b">
        <f>AND(StudentTable[[#This Row],[exists]],StudentTable[[#This Row],[fname in gname head]])</f>
        <v>0</v>
      </c>
      <c r="S131" t="b">
        <f>AND(StudentTable[[#This Row],[exists]],OR(StudentTable[[#This Row],[email has mial.]:[email has mal.]]))</f>
        <v>0</v>
      </c>
      <c r="T131" t="str">
        <f>IF(StudentTable[[#This Row],[exists]],UPPER(TRIM(CLEAN(StudentTable[[#This Row],[Family Name 
(As printed in the HKID)]]))),"")</f>
        <v/>
      </c>
      <c r="U131" t="str">
        <f>IF(StudentTable[[#This Row],[exists]],PROPER(TRIM(CLEAN(StudentTable[[#This Row],[Given Name 
(As printed in the HKID)]]))),"")</f>
        <v/>
      </c>
      <c r="V131" t="str">
        <f>IF(StudentTable[[#This Row],[exists]],TRIM(UPPER(StudentTable[[#This Row],[normalized family name]])&amp;" "&amp;PROPER(StudentTable[[#This Row],[normalized given name]])),"")</f>
        <v/>
      </c>
      <c r="W131" t="str">
        <f>IF(StudentTable[[#This Row],[exists]],LOWER(TRIM(CLEAN(StudentTable[[#This Row],[Active Email Address
(for login name and communication)]]))),"")</f>
        <v/>
      </c>
      <c r="X131" t="b">
        <f>StudentTable[[#This Row],[normalized full name]]=""</f>
        <v>1</v>
      </c>
      <c r="Y131" t="e">
        <f>SEARCH(" "&amp;StudentTable[[#This Row],[normalized given name]], StudentTable[[#This Row],[normalized family name]])</f>
        <v>#VALUE!</v>
      </c>
      <c r="Z131" t="e">
        <f>SEARCH(StudentTable[[#This Row],[normalized family name]]&amp;" ",StudentTable[[#This Row],[normalized given name]])</f>
        <v>#VALUE!</v>
      </c>
      <c r="AA13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1" t="b">
        <f>AND(StudentTable[[#This Row],[exists]],StudentTable[[#This Row],[normalized family name]]&lt;&gt;"",IF(ISERROR(StudentTable[[#This Row],[fname in gname]]),FALSE, StudentTable[[#This Row],[fname in gname]]=1))</f>
        <v>0</v>
      </c>
      <c r="AC131" t="e">
        <f>VALUE(LEFT(TRIM(CLEAN(StudentTable[[#This Row],[Class]])),1))</f>
        <v>#VALUE!</v>
      </c>
      <c r="AD131" t="e">
        <f>VALUE(RIGHT(TRIM(CLEAN(StudentTable[[#This Row],[Class]])),1))</f>
        <v>#VALUE!</v>
      </c>
      <c r="AE13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1" t="e">
        <f>FIND("@",StudentTable[[#This Row],[normalized email]])</f>
        <v>#VALUE!</v>
      </c>
      <c r="AG13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1" t="b">
        <f>AND(StudentTable[[#This Row],[exists]],ISNUMBER(FIND(" ",StudentTable[[#This Row],[normalized email]])))</f>
        <v>0</v>
      </c>
      <c r="AI131" t="b">
        <f>AND(StudentTable[[#This Row],[exists]],ISERROR(FIND(".",RIGHT(StudentTable[[#This Row],[normalized email]],LEN(StudentTable[[#This Row],[normalized email]])-StudentTable[[#This Row],[at post in email]]))))</f>
        <v>0</v>
      </c>
      <c r="AJ131" t="b">
        <f>AND(StudentTable[[#This Row],[exists]],StudentTable[[#This Row],[normalized email]]&lt;&gt;"",COUNTIF(StudentTable[normalized email],StudentTable[[#This Row],[normalized email]])&gt;1)</f>
        <v>0</v>
      </c>
      <c r="AK131" t="b">
        <f>AND(StudentTable[[#This Row],[exists]],ISNUMBER(FIND("mial.",StudentTable[[#This Row],[normalized email]],StudentTable[[#This Row],[at post in email]]+1)))</f>
        <v>0</v>
      </c>
      <c r="AL131" t="b">
        <f>AND(StudentTable[[#This Row],[exists]],ISNUMBER(FIND("mil.",StudentTable[[#This Row],[normalized email]],StudentTable[[#This Row],[at post in email]]+1)))</f>
        <v>0</v>
      </c>
      <c r="AM131" t="b">
        <f>AND(StudentTable[[#This Row],[exists]],ISNUMBER(FIND("mal.",StudentTable[[#This Row],[normalized email]],StudentTable[[#This Row],[at post in email]]+1)))</f>
        <v>0</v>
      </c>
    </row>
    <row r="132" spans="1:39" ht="15.75" x14ac:dyDescent="0.25">
      <c r="A132" s="18">
        <v>118</v>
      </c>
      <c r="B132" s="31"/>
      <c r="C132" s="31"/>
      <c r="D132" s="31"/>
      <c r="E132" s="31"/>
      <c r="F132" s="34" t="str">
        <f>StudentTable[[#This Row],[grade string]]</f>
        <v/>
      </c>
      <c r="G132" s="34"/>
      <c r="H13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2" s="45" t="str">
        <f>StudentTable[[#This Row],[normalized full name]]</f>
        <v/>
      </c>
      <c r="J13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2" t="b">
        <f>AND(StudentTable[[#This Row],[exists]],OR(StudentTable[[#This Row],[blank full name]]))</f>
        <v>0</v>
      </c>
      <c r="L132" t="b">
        <f>AND(StudentTable[[#This Row],[exists]],OR(StudentTable[[#This Row],[blank full name]]))</f>
        <v>0</v>
      </c>
      <c r="M132" t="b">
        <f>AND(StudentTable[[#This Row],[exists]],OR(ISBLANK(StudentTable[[#This Row],[Active Email Address
(for login name and communication)]]),StudentTable[[#This Row],[email has many at]:[email duplicated]]))</f>
        <v>0</v>
      </c>
      <c r="N132" t="b">
        <f>AND(StudentTable[[#This Row],[exists]],ISBLANK(StudentTable[[#This Row],[Class]]))</f>
        <v>0</v>
      </c>
      <c r="O132" t="b">
        <f>AND(StudentTable[[#This Row],[exists]],ISERROR(_xlfn.XMATCH(StudentTable[[#This Row],[Form
(P1-P6, S1-S6)]],{"P1","P2","P3","P4","P5","P6","S1","S2","S3","S4","S5","S6"})))</f>
        <v>0</v>
      </c>
      <c r="P132" t="b">
        <f>AND(StudentTable[[#This Row],[exists]],ISBLANK(StudentTable[[#This Row],[Submission Batch'#]]))</f>
        <v>0</v>
      </c>
      <c r="Q132" t="b">
        <f>AND(StudentTable[[#This Row],[exists]],StudentTable[[#This Row],[gname in fname tail]])</f>
        <v>0</v>
      </c>
      <c r="R132" t="b">
        <f>AND(StudentTable[[#This Row],[exists]],StudentTable[[#This Row],[fname in gname head]])</f>
        <v>0</v>
      </c>
      <c r="S132" t="b">
        <f>AND(StudentTable[[#This Row],[exists]],OR(StudentTable[[#This Row],[email has mial.]:[email has mal.]]))</f>
        <v>0</v>
      </c>
      <c r="T132" t="str">
        <f>IF(StudentTable[[#This Row],[exists]],UPPER(TRIM(CLEAN(StudentTable[[#This Row],[Family Name 
(As printed in the HKID)]]))),"")</f>
        <v/>
      </c>
      <c r="U132" t="str">
        <f>IF(StudentTable[[#This Row],[exists]],PROPER(TRIM(CLEAN(StudentTable[[#This Row],[Given Name 
(As printed in the HKID)]]))),"")</f>
        <v/>
      </c>
      <c r="V132" t="str">
        <f>IF(StudentTable[[#This Row],[exists]],TRIM(UPPER(StudentTable[[#This Row],[normalized family name]])&amp;" "&amp;PROPER(StudentTable[[#This Row],[normalized given name]])),"")</f>
        <v/>
      </c>
      <c r="W132" t="str">
        <f>IF(StudentTable[[#This Row],[exists]],LOWER(TRIM(CLEAN(StudentTable[[#This Row],[Active Email Address
(for login name and communication)]]))),"")</f>
        <v/>
      </c>
      <c r="X132" t="b">
        <f>StudentTable[[#This Row],[normalized full name]]=""</f>
        <v>1</v>
      </c>
      <c r="Y132" t="e">
        <f>SEARCH(" "&amp;StudentTable[[#This Row],[normalized given name]], StudentTable[[#This Row],[normalized family name]])</f>
        <v>#VALUE!</v>
      </c>
      <c r="Z132" t="e">
        <f>SEARCH(StudentTable[[#This Row],[normalized family name]]&amp;" ",StudentTable[[#This Row],[normalized given name]])</f>
        <v>#VALUE!</v>
      </c>
      <c r="AA13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2" t="b">
        <f>AND(StudentTable[[#This Row],[exists]],StudentTable[[#This Row],[normalized family name]]&lt;&gt;"",IF(ISERROR(StudentTable[[#This Row],[fname in gname]]),FALSE, StudentTable[[#This Row],[fname in gname]]=1))</f>
        <v>0</v>
      </c>
      <c r="AC132" t="e">
        <f>VALUE(LEFT(TRIM(CLEAN(StudentTable[[#This Row],[Class]])),1))</f>
        <v>#VALUE!</v>
      </c>
      <c r="AD132" t="e">
        <f>VALUE(RIGHT(TRIM(CLEAN(StudentTable[[#This Row],[Class]])),1))</f>
        <v>#VALUE!</v>
      </c>
      <c r="AE13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2" t="e">
        <f>FIND("@",StudentTable[[#This Row],[normalized email]])</f>
        <v>#VALUE!</v>
      </c>
      <c r="AG13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2" t="b">
        <f>AND(StudentTable[[#This Row],[exists]],ISNUMBER(FIND(" ",StudentTable[[#This Row],[normalized email]])))</f>
        <v>0</v>
      </c>
      <c r="AI132" t="b">
        <f>AND(StudentTable[[#This Row],[exists]],ISERROR(FIND(".",RIGHT(StudentTable[[#This Row],[normalized email]],LEN(StudentTable[[#This Row],[normalized email]])-StudentTable[[#This Row],[at post in email]]))))</f>
        <v>0</v>
      </c>
      <c r="AJ132" t="b">
        <f>AND(StudentTable[[#This Row],[exists]],StudentTable[[#This Row],[normalized email]]&lt;&gt;"",COUNTIF(StudentTable[normalized email],StudentTable[[#This Row],[normalized email]])&gt;1)</f>
        <v>0</v>
      </c>
      <c r="AK132" t="b">
        <f>AND(StudentTable[[#This Row],[exists]],ISNUMBER(FIND("mial.",StudentTable[[#This Row],[normalized email]],StudentTable[[#This Row],[at post in email]]+1)))</f>
        <v>0</v>
      </c>
      <c r="AL132" t="b">
        <f>AND(StudentTable[[#This Row],[exists]],ISNUMBER(FIND("mil.",StudentTable[[#This Row],[normalized email]],StudentTable[[#This Row],[at post in email]]+1)))</f>
        <v>0</v>
      </c>
      <c r="AM132" t="b">
        <f>AND(StudentTable[[#This Row],[exists]],ISNUMBER(FIND("mal.",StudentTable[[#This Row],[normalized email]],StudentTable[[#This Row],[at post in email]]+1)))</f>
        <v>0</v>
      </c>
    </row>
    <row r="133" spans="1:39" ht="15.75" x14ac:dyDescent="0.25">
      <c r="A133" s="18">
        <v>119</v>
      </c>
      <c r="B133" s="31"/>
      <c r="C133" s="31"/>
      <c r="D133" s="31"/>
      <c r="E133" s="31"/>
      <c r="F133" s="34" t="str">
        <f>StudentTable[[#This Row],[grade string]]</f>
        <v/>
      </c>
      <c r="G133" s="34"/>
      <c r="H13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3" s="45" t="str">
        <f>StudentTable[[#This Row],[normalized full name]]</f>
        <v/>
      </c>
      <c r="J13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3" t="b">
        <f>AND(StudentTable[[#This Row],[exists]],OR(StudentTable[[#This Row],[blank full name]]))</f>
        <v>0</v>
      </c>
      <c r="L133" t="b">
        <f>AND(StudentTable[[#This Row],[exists]],OR(StudentTable[[#This Row],[blank full name]]))</f>
        <v>0</v>
      </c>
      <c r="M133" t="b">
        <f>AND(StudentTable[[#This Row],[exists]],OR(ISBLANK(StudentTable[[#This Row],[Active Email Address
(for login name and communication)]]),StudentTable[[#This Row],[email has many at]:[email duplicated]]))</f>
        <v>0</v>
      </c>
      <c r="N133" t="b">
        <f>AND(StudentTable[[#This Row],[exists]],ISBLANK(StudentTable[[#This Row],[Class]]))</f>
        <v>0</v>
      </c>
      <c r="O133" t="b">
        <f>AND(StudentTable[[#This Row],[exists]],ISERROR(_xlfn.XMATCH(StudentTable[[#This Row],[Form
(P1-P6, S1-S6)]],{"P1","P2","P3","P4","P5","P6","S1","S2","S3","S4","S5","S6"})))</f>
        <v>0</v>
      </c>
      <c r="P133" t="b">
        <f>AND(StudentTable[[#This Row],[exists]],ISBLANK(StudentTable[[#This Row],[Submission Batch'#]]))</f>
        <v>0</v>
      </c>
      <c r="Q133" t="b">
        <f>AND(StudentTable[[#This Row],[exists]],StudentTable[[#This Row],[gname in fname tail]])</f>
        <v>0</v>
      </c>
      <c r="R133" t="b">
        <f>AND(StudentTable[[#This Row],[exists]],StudentTable[[#This Row],[fname in gname head]])</f>
        <v>0</v>
      </c>
      <c r="S133" t="b">
        <f>AND(StudentTable[[#This Row],[exists]],OR(StudentTable[[#This Row],[email has mial.]:[email has mal.]]))</f>
        <v>0</v>
      </c>
      <c r="T133" t="str">
        <f>IF(StudentTable[[#This Row],[exists]],UPPER(TRIM(CLEAN(StudentTable[[#This Row],[Family Name 
(As printed in the HKID)]]))),"")</f>
        <v/>
      </c>
      <c r="U133" t="str">
        <f>IF(StudentTable[[#This Row],[exists]],PROPER(TRIM(CLEAN(StudentTable[[#This Row],[Given Name 
(As printed in the HKID)]]))),"")</f>
        <v/>
      </c>
      <c r="V133" t="str">
        <f>IF(StudentTable[[#This Row],[exists]],TRIM(UPPER(StudentTable[[#This Row],[normalized family name]])&amp;" "&amp;PROPER(StudentTable[[#This Row],[normalized given name]])),"")</f>
        <v/>
      </c>
      <c r="W133" t="str">
        <f>IF(StudentTable[[#This Row],[exists]],LOWER(TRIM(CLEAN(StudentTable[[#This Row],[Active Email Address
(for login name and communication)]]))),"")</f>
        <v/>
      </c>
      <c r="X133" t="b">
        <f>StudentTable[[#This Row],[normalized full name]]=""</f>
        <v>1</v>
      </c>
      <c r="Y133" t="e">
        <f>SEARCH(" "&amp;StudentTable[[#This Row],[normalized given name]], StudentTable[[#This Row],[normalized family name]])</f>
        <v>#VALUE!</v>
      </c>
      <c r="Z133" t="e">
        <f>SEARCH(StudentTable[[#This Row],[normalized family name]]&amp;" ",StudentTable[[#This Row],[normalized given name]])</f>
        <v>#VALUE!</v>
      </c>
      <c r="AA13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3" t="b">
        <f>AND(StudentTable[[#This Row],[exists]],StudentTable[[#This Row],[normalized family name]]&lt;&gt;"",IF(ISERROR(StudentTable[[#This Row],[fname in gname]]),FALSE, StudentTable[[#This Row],[fname in gname]]=1))</f>
        <v>0</v>
      </c>
      <c r="AC133" t="e">
        <f>VALUE(LEFT(TRIM(CLEAN(StudentTable[[#This Row],[Class]])),1))</f>
        <v>#VALUE!</v>
      </c>
      <c r="AD133" t="e">
        <f>VALUE(RIGHT(TRIM(CLEAN(StudentTable[[#This Row],[Class]])),1))</f>
        <v>#VALUE!</v>
      </c>
      <c r="AE13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3" t="e">
        <f>FIND("@",StudentTable[[#This Row],[normalized email]])</f>
        <v>#VALUE!</v>
      </c>
      <c r="AG13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3" t="b">
        <f>AND(StudentTable[[#This Row],[exists]],ISNUMBER(FIND(" ",StudentTable[[#This Row],[normalized email]])))</f>
        <v>0</v>
      </c>
      <c r="AI133" t="b">
        <f>AND(StudentTable[[#This Row],[exists]],ISERROR(FIND(".",RIGHT(StudentTable[[#This Row],[normalized email]],LEN(StudentTable[[#This Row],[normalized email]])-StudentTable[[#This Row],[at post in email]]))))</f>
        <v>0</v>
      </c>
      <c r="AJ133" t="b">
        <f>AND(StudentTable[[#This Row],[exists]],StudentTable[[#This Row],[normalized email]]&lt;&gt;"",COUNTIF(StudentTable[normalized email],StudentTable[[#This Row],[normalized email]])&gt;1)</f>
        <v>0</v>
      </c>
      <c r="AK133" t="b">
        <f>AND(StudentTable[[#This Row],[exists]],ISNUMBER(FIND("mial.",StudentTable[[#This Row],[normalized email]],StudentTable[[#This Row],[at post in email]]+1)))</f>
        <v>0</v>
      </c>
      <c r="AL133" t="b">
        <f>AND(StudentTable[[#This Row],[exists]],ISNUMBER(FIND("mil.",StudentTable[[#This Row],[normalized email]],StudentTable[[#This Row],[at post in email]]+1)))</f>
        <v>0</v>
      </c>
      <c r="AM133" t="b">
        <f>AND(StudentTable[[#This Row],[exists]],ISNUMBER(FIND("mal.",StudentTable[[#This Row],[normalized email]],StudentTable[[#This Row],[at post in email]]+1)))</f>
        <v>0</v>
      </c>
    </row>
    <row r="134" spans="1:39" ht="15.75" x14ac:dyDescent="0.25">
      <c r="A134" s="18">
        <v>120</v>
      </c>
      <c r="B134" s="31"/>
      <c r="C134" s="31"/>
      <c r="D134" s="31"/>
      <c r="E134" s="31"/>
      <c r="F134" s="34" t="str">
        <f>StudentTable[[#This Row],[grade string]]</f>
        <v/>
      </c>
      <c r="G134" s="34"/>
      <c r="H13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4" s="45" t="str">
        <f>StudentTable[[#This Row],[normalized full name]]</f>
        <v/>
      </c>
      <c r="J13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4" t="b">
        <f>AND(StudentTable[[#This Row],[exists]],OR(StudentTable[[#This Row],[blank full name]]))</f>
        <v>0</v>
      </c>
      <c r="L134" t="b">
        <f>AND(StudentTable[[#This Row],[exists]],OR(StudentTable[[#This Row],[blank full name]]))</f>
        <v>0</v>
      </c>
      <c r="M134" t="b">
        <f>AND(StudentTable[[#This Row],[exists]],OR(ISBLANK(StudentTable[[#This Row],[Active Email Address
(for login name and communication)]]),StudentTable[[#This Row],[email has many at]:[email duplicated]]))</f>
        <v>0</v>
      </c>
      <c r="N134" t="b">
        <f>AND(StudentTable[[#This Row],[exists]],ISBLANK(StudentTable[[#This Row],[Class]]))</f>
        <v>0</v>
      </c>
      <c r="O134" t="b">
        <f>AND(StudentTable[[#This Row],[exists]],ISERROR(_xlfn.XMATCH(StudentTable[[#This Row],[Form
(P1-P6, S1-S6)]],{"P1","P2","P3","P4","P5","P6","S1","S2","S3","S4","S5","S6"})))</f>
        <v>0</v>
      </c>
      <c r="P134" t="b">
        <f>AND(StudentTable[[#This Row],[exists]],ISBLANK(StudentTable[[#This Row],[Submission Batch'#]]))</f>
        <v>0</v>
      </c>
      <c r="Q134" t="b">
        <f>AND(StudentTable[[#This Row],[exists]],StudentTable[[#This Row],[gname in fname tail]])</f>
        <v>0</v>
      </c>
      <c r="R134" t="b">
        <f>AND(StudentTable[[#This Row],[exists]],StudentTable[[#This Row],[fname in gname head]])</f>
        <v>0</v>
      </c>
      <c r="S134" t="b">
        <f>AND(StudentTable[[#This Row],[exists]],OR(StudentTable[[#This Row],[email has mial.]:[email has mal.]]))</f>
        <v>0</v>
      </c>
      <c r="T134" t="str">
        <f>IF(StudentTable[[#This Row],[exists]],UPPER(TRIM(CLEAN(StudentTable[[#This Row],[Family Name 
(As printed in the HKID)]]))),"")</f>
        <v/>
      </c>
      <c r="U134" t="str">
        <f>IF(StudentTable[[#This Row],[exists]],PROPER(TRIM(CLEAN(StudentTable[[#This Row],[Given Name 
(As printed in the HKID)]]))),"")</f>
        <v/>
      </c>
      <c r="V134" t="str">
        <f>IF(StudentTable[[#This Row],[exists]],TRIM(UPPER(StudentTable[[#This Row],[normalized family name]])&amp;" "&amp;PROPER(StudentTable[[#This Row],[normalized given name]])),"")</f>
        <v/>
      </c>
      <c r="W134" t="str">
        <f>IF(StudentTable[[#This Row],[exists]],LOWER(TRIM(CLEAN(StudentTable[[#This Row],[Active Email Address
(for login name and communication)]]))),"")</f>
        <v/>
      </c>
      <c r="X134" t="b">
        <f>StudentTable[[#This Row],[normalized full name]]=""</f>
        <v>1</v>
      </c>
      <c r="Y134" t="e">
        <f>SEARCH(" "&amp;StudentTable[[#This Row],[normalized given name]], StudentTable[[#This Row],[normalized family name]])</f>
        <v>#VALUE!</v>
      </c>
      <c r="Z134" t="e">
        <f>SEARCH(StudentTable[[#This Row],[normalized family name]]&amp;" ",StudentTable[[#This Row],[normalized given name]])</f>
        <v>#VALUE!</v>
      </c>
      <c r="AA13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4" t="b">
        <f>AND(StudentTable[[#This Row],[exists]],StudentTable[[#This Row],[normalized family name]]&lt;&gt;"",IF(ISERROR(StudentTable[[#This Row],[fname in gname]]),FALSE, StudentTable[[#This Row],[fname in gname]]=1))</f>
        <v>0</v>
      </c>
      <c r="AC134" t="e">
        <f>VALUE(LEFT(TRIM(CLEAN(StudentTable[[#This Row],[Class]])),1))</f>
        <v>#VALUE!</v>
      </c>
      <c r="AD134" t="e">
        <f>VALUE(RIGHT(TRIM(CLEAN(StudentTable[[#This Row],[Class]])),1))</f>
        <v>#VALUE!</v>
      </c>
      <c r="AE13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4" t="e">
        <f>FIND("@",StudentTable[[#This Row],[normalized email]])</f>
        <v>#VALUE!</v>
      </c>
      <c r="AG13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4" t="b">
        <f>AND(StudentTable[[#This Row],[exists]],ISNUMBER(FIND(" ",StudentTable[[#This Row],[normalized email]])))</f>
        <v>0</v>
      </c>
      <c r="AI134" t="b">
        <f>AND(StudentTable[[#This Row],[exists]],ISERROR(FIND(".",RIGHT(StudentTable[[#This Row],[normalized email]],LEN(StudentTable[[#This Row],[normalized email]])-StudentTable[[#This Row],[at post in email]]))))</f>
        <v>0</v>
      </c>
      <c r="AJ134" t="b">
        <f>AND(StudentTable[[#This Row],[exists]],StudentTable[[#This Row],[normalized email]]&lt;&gt;"",COUNTIF(StudentTable[normalized email],StudentTable[[#This Row],[normalized email]])&gt;1)</f>
        <v>0</v>
      </c>
      <c r="AK134" t="b">
        <f>AND(StudentTable[[#This Row],[exists]],ISNUMBER(FIND("mial.",StudentTable[[#This Row],[normalized email]],StudentTable[[#This Row],[at post in email]]+1)))</f>
        <v>0</v>
      </c>
      <c r="AL134" t="b">
        <f>AND(StudentTable[[#This Row],[exists]],ISNUMBER(FIND("mil.",StudentTable[[#This Row],[normalized email]],StudentTable[[#This Row],[at post in email]]+1)))</f>
        <v>0</v>
      </c>
      <c r="AM134" t="b">
        <f>AND(StudentTable[[#This Row],[exists]],ISNUMBER(FIND("mal.",StudentTable[[#This Row],[normalized email]],StudentTable[[#This Row],[at post in email]]+1)))</f>
        <v>0</v>
      </c>
    </row>
    <row r="135" spans="1:39" ht="15.75" x14ac:dyDescent="0.25">
      <c r="A135" s="18">
        <v>121</v>
      </c>
      <c r="B135" s="31"/>
      <c r="C135" s="31"/>
      <c r="D135" s="31"/>
      <c r="E135" s="31"/>
      <c r="F135" s="34" t="str">
        <f>StudentTable[[#This Row],[grade string]]</f>
        <v/>
      </c>
      <c r="G135" s="34"/>
      <c r="H13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5" s="45" t="str">
        <f>StudentTable[[#This Row],[normalized full name]]</f>
        <v/>
      </c>
      <c r="J13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5" t="b">
        <f>AND(StudentTable[[#This Row],[exists]],OR(StudentTable[[#This Row],[blank full name]]))</f>
        <v>0</v>
      </c>
      <c r="L135" t="b">
        <f>AND(StudentTable[[#This Row],[exists]],OR(StudentTable[[#This Row],[blank full name]]))</f>
        <v>0</v>
      </c>
      <c r="M135" t="b">
        <f>AND(StudentTable[[#This Row],[exists]],OR(ISBLANK(StudentTable[[#This Row],[Active Email Address
(for login name and communication)]]),StudentTable[[#This Row],[email has many at]:[email duplicated]]))</f>
        <v>0</v>
      </c>
      <c r="N135" t="b">
        <f>AND(StudentTable[[#This Row],[exists]],ISBLANK(StudentTable[[#This Row],[Class]]))</f>
        <v>0</v>
      </c>
      <c r="O135" t="b">
        <f>AND(StudentTable[[#This Row],[exists]],ISERROR(_xlfn.XMATCH(StudentTable[[#This Row],[Form
(P1-P6, S1-S6)]],{"P1","P2","P3","P4","P5","P6","S1","S2","S3","S4","S5","S6"})))</f>
        <v>0</v>
      </c>
      <c r="P135" t="b">
        <f>AND(StudentTable[[#This Row],[exists]],ISBLANK(StudentTable[[#This Row],[Submission Batch'#]]))</f>
        <v>0</v>
      </c>
      <c r="Q135" t="b">
        <f>AND(StudentTable[[#This Row],[exists]],StudentTable[[#This Row],[gname in fname tail]])</f>
        <v>0</v>
      </c>
      <c r="R135" t="b">
        <f>AND(StudentTable[[#This Row],[exists]],StudentTable[[#This Row],[fname in gname head]])</f>
        <v>0</v>
      </c>
      <c r="S135" t="b">
        <f>AND(StudentTable[[#This Row],[exists]],OR(StudentTable[[#This Row],[email has mial.]:[email has mal.]]))</f>
        <v>0</v>
      </c>
      <c r="T135" t="str">
        <f>IF(StudentTable[[#This Row],[exists]],UPPER(TRIM(CLEAN(StudentTable[[#This Row],[Family Name 
(As printed in the HKID)]]))),"")</f>
        <v/>
      </c>
      <c r="U135" t="str">
        <f>IF(StudentTable[[#This Row],[exists]],PROPER(TRIM(CLEAN(StudentTable[[#This Row],[Given Name 
(As printed in the HKID)]]))),"")</f>
        <v/>
      </c>
      <c r="V135" t="str">
        <f>IF(StudentTable[[#This Row],[exists]],TRIM(UPPER(StudentTable[[#This Row],[normalized family name]])&amp;" "&amp;PROPER(StudentTable[[#This Row],[normalized given name]])),"")</f>
        <v/>
      </c>
      <c r="W135" t="str">
        <f>IF(StudentTable[[#This Row],[exists]],LOWER(TRIM(CLEAN(StudentTable[[#This Row],[Active Email Address
(for login name and communication)]]))),"")</f>
        <v/>
      </c>
      <c r="X135" t="b">
        <f>StudentTable[[#This Row],[normalized full name]]=""</f>
        <v>1</v>
      </c>
      <c r="Y135" t="e">
        <f>SEARCH(" "&amp;StudentTable[[#This Row],[normalized given name]], StudentTable[[#This Row],[normalized family name]])</f>
        <v>#VALUE!</v>
      </c>
      <c r="Z135" t="e">
        <f>SEARCH(StudentTable[[#This Row],[normalized family name]]&amp;" ",StudentTable[[#This Row],[normalized given name]])</f>
        <v>#VALUE!</v>
      </c>
      <c r="AA13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5" t="b">
        <f>AND(StudentTable[[#This Row],[exists]],StudentTable[[#This Row],[normalized family name]]&lt;&gt;"",IF(ISERROR(StudentTable[[#This Row],[fname in gname]]),FALSE, StudentTable[[#This Row],[fname in gname]]=1))</f>
        <v>0</v>
      </c>
      <c r="AC135" t="e">
        <f>VALUE(LEFT(TRIM(CLEAN(StudentTable[[#This Row],[Class]])),1))</f>
        <v>#VALUE!</v>
      </c>
      <c r="AD135" t="e">
        <f>VALUE(RIGHT(TRIM(CLEAN(StudentTable[[#This Row],[Class]])),1))</f>
        <v>#VALUE!</v>
      </c>
      <c r="AE13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5" t="e">
        <f>FIND("@",StudentTable[[#This Row],[normalized email]])</f>
        <v>#VALUE!</v>
      </c>
      <c r="AG13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5" t="b">
        <f>AND(StudentTable[[#This Row],[exists]],ISNUMBER(FIND(" ",StudentTable[[#This Row],[normalized email]])))</f>
        <v>0</v>
      </c>
      <c r="AI135" t="b">
        <f>AND(StudentTable[[#This Row],[exists]],ISERROR(FIND(".",RIGHT(StudentTable[[#This Row],[normalized email]],LEN(StudentTable[[#This Row],[normalized email]])-StudentTable[[#This Row],[at post in email]]))))</f>
        <v>0</v>
      </c>
      <c r="AJ135" t="b">
        <f>AND(StudentTable[[#This Row],[exists]],StudentTable[[#This Row],[normalized email]]&lt;&gt;"",COUNTIF(StudentTable[normalized email],StudentTable[[#This Row],[normalized email]])&gt;1)</f>
        <v>0</v>
      </c>
      <c r="AK135" t="b">
        <f>AND(StudentTable[[#This Row],[exists]],ISNUMBER(FIND("mial.",StudentTable[[#This Row],[normalized email]],StudentTable[[#This Row],[at post in email]]+1)))</f>
        <v>0</v>
      </c>
      <c r="AL135" t="b">
        <f>AND(StudentTable[[#This Row],[exists]],ISNUMBER(FIND("mil.",StudentTable[[#This Row],[normalized email]],StudentTable[[#This Row],[at post in email]]+1)))</f>
        <v>0</v>
      </c>
      <c r="AM135" t="b">
        <f>AND(StudentTable[[#This Row],[exists]],ISNUMBER(FIND("mal.",StudentTable[[#This Row],[normalized email]],StudentTable[[#This Row],[at post in email]]+1)))</f>
        <v>0</v>
      </c>
    </row>
    <row r="136" spans="1:39" ht="15.75" x14ac:dyDescent="0.25">
      <c r="A136" s="18">
        <v>122</v>
      </c>
      <c r="B136" s="31"/>
      <c r="C136" s="31"/>
      <c r="D136" s="31"/>
      <c r="E136" s="31"/>
      <c r="F136" s="34" t="str">
        <f>StudentTable[[#This Row],[grade string]]</f>
        <v/>
      </c>
      <c r="G136" s="34"/>
      <c r="H13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6" s="45" t="str">
        <f>StudentTable[[#This Row],[normalized full name]]</f>
        <v/>
      </c>
      <c r="J13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6" t="b">
        <f>AND(StudentTable[[#This Row],[exists]],OR(StudentTable[[#This Row],[blank full name]]))</f>
        <v>0</v>
      </c>
      <c r="L136" t="b">
        <f>AND(StudentTable[[#This Row],[exists]],OR(StudentTable[[#This Row],[blank full name]]))</f>
        <v>0</v>
      </c>
      <c r="M136" t="b">
        <f>AND(StudentTable[[#This Row],[exists]],OR(ISBLANK(StudentTable[[#This Row],[Active Email Address
(for login name and communication)]]),StudentTable[[#This Row],[email has many at]:[email duplicated]]))</f>
        <v>0</v>
      </c>
      <c r="N136" t="b">
        <f>AND(StudentTable[[#This Row],[exists]],ISBLANK(StudentTable[[#This Row],[Class]]))</f>
        <v>0</v>
      </c>
      <c r="O136" t="b">
        <f>AND(StudentTable[[#This Row],[exists]],ISERROR(_xlfn.XMATCH(StudentTable[[#This Row],[Form
(P1-P6, S1-S6)]],{"P1","P2","P3","P4","P5","P6","S1","S2","S3","S4","S5","S6"})))</f>
        <v>0</v>
      </c>
      <c r="P136" t="b">
        <f>AND(StudentTable[[#This Row],[exists]],ISBLANK(StudentTable[[#This Row],[Submission Batch'#]]))</f>
        <v>0</v>
      </c>
      <c r="Q136" t="b">
        <f>AND(StudentTable[[#This Row],[exists]],StudentTable[[#This Row],[gname in fname tail]])</f>
        <v>0</v>
      </c>
      <c r="R136" t="b">
        <f>AND(StudentTable[[#This Row],[exists]],StudentTable[[#This Row],[fname in gname head]])</f>
        <v>0</v>
      </c>
      <c r="S136" t="b">
        <f>AND(StudentTable[[#This Row],[exists]],OR(StudentTable[[#This Row],[email has mial.]:[email has mal.]]))</f>
        <v>0</v>
      </c>
      <c r="T136" t="str">
        <f>IF(StudentTable[[#This Row],[exists]],UPPER(TRIM(CLEAN(StudentTable[[#This Row],[Family Name 
(As printed in the HKID)]]))),"")</f>
        <v/>
      </c>
      <c r="U136" t="str">
        <f>IF(StudentTable[[#This Row],[exists]],PROPER(TRIM(CLEAN(StudentTable[[#This Row],[Given Name 
(As printed in the HKID)]]))),"")</f>
        <v/>
      </c>
      <c r="V136" t="str">
        <f>IF(StudentTable[[#This Row],[exists]],TRIM(UPPER(StudentTable[[#This Row],[normalized family name]])&amp;" "&amp;PROPER(StudentTable[[#This Row],[normalized given name]])),"")</f>
        <v/>
      </c>
      <c r="W136" t="str">
        <f>IF(StudentTable[[#This Row],[exists]],LOWER(TRIM(CLEAN(StudentTable[[#This Row],[Active Email Address
(for login name and communication)]]))),"")</f>
        <v/>
      </c>
      <c r="X136" t="b">
        <f>StudentTable[[#This Row],[normalized full name]]=""</f>
        <v>1</v>
      </c>
      <c r="Y136" t="e">
        <f>SEARCH(" "&amp;StudentTable[[#This Row],[normalized given name]], StudentTable[[#This Row],[normalized family name]])</f>
        <v>#VALUE!</v>
      </c>
      <c r="Z136" t="e">
        <f>SEARCH(StudentTable[[#This Row],[normalized family name]]&amp;" ",StudentTable[[#This Row],[normalized given name]])</f>
        <v>#VALUE!</v>
      </c>
      <c r="AA13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6" t="b">
        <f>AND(StudentTable[[#This Row],[exists]],StudentTable[[#This Row],[normalized family name]]&lt;&gt;"",IF(ISERROR(StudentTable[[#This Row],[fname in gname]]),FALSE, StudentTable[[#This Row],[fname in gname]]=1))</f>
        <v>0</v>
      </c>
      <c r="AC136" t="e">
        <f>VALUE(LEFT(TRIM(CLEAN(StudentTable[[#This Row],[Class]])),1))</f>
        <v>#VALUE!</v>
      </c>
      <c r="AD136" t="e">
        <f>VALUE(RIGHT(TRIM(CLEAN(StudentTable[[#This Row],[Class]])),1))</f>
        <v>#VALUE!</v>
      </c>
      <c r="AE13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6" t="e">
        <f>FIND("@",StudentTable[[#This Row],[normalized email]])</f>
        <v>#VALUE!</v>
      </c>
      <c r="AG13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6" t="b">
        <f>AND(StudentTable[[#This Row],[exists]],ISNUMBER(FIND(" ",StudentTable[[#This Row],[normalized email]])))</f>
        <v>0</v>
      </c>
      <c r="AI136" t="b">
        <f>AND(StudentTable[[#This Row],[exists]],ISERROR(FIND(".",RIGHT(StudentTable[[#This Row],[normalized email]],LEN(StudentTable[[#This Row],[normalized email]])-StudentTable[[#This Row],[at post in email]]))))</f>
        <v>0</v>
      </c>
      <c r="AJ136" t="b">
        <f>AND(StudentTable[[#This Row],[exists]],StudentTable[[#This Row],[normalized email]]&lt;&gt;"",COUNTIF(StudentTable[normalized email],StudentTable[[#This Row],[normalized email]])&gt;1)</f>
        <v>0</v>
      </c>
      <c r="AK136" t="b">
        <f>AND(StudentTable[[#This Row],[exists]],ISNUMBER(FIND("mial.",StudentTable[[#This Row],[normalized email]],StudentTable[[#This Row],[at post in email]]+1)))</f>
        <v>0</v>
      </c>
      <c r="AL136" t="b">
        <f>AND(StudentTable[[#This Row],[exists]],ISNUMBER(FIND("mil.",StudentTable[[#This Row],[normalized email]],StudentTable[[#This Row],[at post in email]]+1)))</f>
        <v>0</v>
      </c>
      <c r="AM136" t="b">
        <f>AND(StudentTable[[#This Row],[exists]],ISNUMBER(FIND("mal.",StudentTable[[#This Row],[normalized email]],StudentTable[[#This Row],[at post in email]]+1)))</f>
        <v>0</v>
      </c>
    </row>
    <row r="137" spans="1:39" ht="15.75" x14ac:dyDescent="0.25">
      <c r="A137" s="18">
        <v>123</v>
      </c>
      <c r="B137" s="31"/>
      <c r="C137" s="31"/>
      <c r="D137" s="31"/>
      <c r="E137" s="31"/>
      <c r="F137" s="34" t="str">
        <f>StudentTable[[#This Row],[grade string]]</f>
        <v/>
      </c>
      <c r="G137" s="34"/>
      <c r="H13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7" s="45" t="str">
        <f>StudentTable[[#This Row],[normalized full name]]</f>
        <v/>
      </c>
      <c r="J13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7" t="b">
        <f>AND(StudentTable[[#This Row],[exists]],OR(StudentTable[[#This Row],[blank full name]]))</f>
        <v>0</v>
      </c>
      <c r="L137" t="b">
        <f>AND(StudentTable[[#This Row],[exists]],OR(StudentTable[[#This Row],[blank full name]]))</f>
        <v>0</v>
      </c>
      <c r="M137" t="b">
        <f>AND(StudentTable[[#This Row],[exists]],OR(ISBLANK(StudentTable[[#This Row],[Active Email Address
(for login name and communication)]]),StudentTable[[#This Row],[email has many at]:[email duplicated]]))</f>
        <v>0</v>
      </c>
      <c r="N137" t="b">
        <f>AND(StudentTable[[#This Row],[exists]],ISBLANK(StudentTable[[#This Row],[Class]]))</f>
        <v>0</v>
      </c>
      <c r="O137" t="b">
        <f>AND(StudentTable[[#This Row],[exists]],ISERROR(_xlfn.XMATCH(StudentTable[[#This Row],[Form
(P1-P6, S1-S6)]],{"P1","P2","P3","P4","P5","P6","S1","S2","S3","S4","S5","S6"})))</f>
        <v>0</v>
      </c>
      <c r="P137" t="b">
        <f>AND(StudentTable[[#This Row],[exists]],ISBLANK(StudentTable[[#This Row],[Submission Batch'#]]))</f>
        <v>0</v>
      </c>
      <c r="Q137" t="b">
        <f>AND(StudentTable[[#This Row],[exists]],StudentTable[[#This Row],[gname in fname tail]])</f>
        <v>0</v>
      </c>
      <c r="R137" t="b">
        <f>AND(StudentTable[[#This Row],[exists]],StudentTable[[#This Row],[fname in gname head]])</f>
        <v>0</v>
      </c>
      <c r="S137" t="b">
        <f>AND(StudentTable[[#This Row],[exists]],OR(StudentTable[[#This Row],[email has mial.]:[email has mal.]]))</f>
        <v>0</v>
      </c>
      <c r="T137" t="str">
        <f>IF(StudentTable[[#This Row],[exists]],UPPER(TRIM(CLEAN(StudentTable[[#This Row],[Family Name 
(As printed in the HKID)]]))),"")</f>
        <v/>
      </c>
      <c r="U137" t="str">
        <f>IF(StudentTable[[#This Row],[exists]],PROPER(TRIM(CLEAN(StudentTable[[#This Row],[Given Name 
(As printed in the HKID)]]))),"")</f>
        <v/>
      </c>
      <c r="V137" t="str">
        <f>IF(StudentTable[[#This Row],[exists]],TRIM(UPPER(StudentTable[[#This Row],[normalized family name]])&amp;" "&amp;PROPER(StudentTable[[#This Row],[normalized given name]])),"")</f>
        <v/>
      </c>
      <c r="W137" t="str">
        <f>IF(StudentTable[[#This Row],[exists]],LOWER(TRIM(CLEAN(StudentTable[[#This Row],[Active Email Address
(for login name and communication)]]))),"")</f>
        <v/>
      </c>
      <c r="X137" t="b">
        <f>StudentTable[[#This Row],[normalized full name]]=""</f>
        <v>1</v>
      </c>
      <c r="Y137" t="e">
        <f>SEARCH(" "&amp;StudentTable[[#This Row],[normalized given name]], StudentTable[[#This Row],[normalized family name]])</f>
        <v>#VALUE!</v>
      </c>
      <c r="Z137" t="e">
        <f>SEARCH(StudentTable[[#This Row],[normalized family name]]&amp;" ",StudentTable[[#This Row],[normalized given name]])</f>
        <v>#VALUE!</v>
      </c>
      <c r="AA13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7" t="b">
        <f>AND(StudentTable[[#This Row],[exists]],StudentTable[[#This Row],[normalized family name]]&lt;&gt;"",IF(ISERROR(StudentTable[[#This Row],[fname in gname]]),FALSE, StudentTable[[#This Row],[fname in gname]]=1))</f>
        <v>0</v>
      </c>
      <c r="AC137" t="e">
        <f>VALUE(LEFT(TRIM(CLEAN(StudentTable[[#This Row],[Class]])),1))</f>
        <v>#VALUE!</v>
      </c>
      <c r="AD137" t="e">
        <f>VALUE(RIGHT(TRIM(CLEAN(StudentTable[[#This Row],[Class]])),1))</f>
        <v>#VALUE!</v>
      </c>
      <c r="AE13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7" t="e">
        <f>FIND("@",StudentTable[[#This Row],[normalized email]])</f>
        <v>#VALUE!</v>
      </c>
      <c r="AG13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7" t="b">
        <f>AND(StudentTable[[#This Row],[exists]],ISNUMBER(FIND(" ",StudentTable[[#This Row],[normalized email]])))</f>
        <v>0</v>
      </c>
      <c r="AI137" t="b">
        <f>AND(StudentTable[[#This Row],[exists]],ISERROR(FIND(".",RIGHT(StudentTable[[#This Row],[normalized email]],LEN(StudentTable[[#This Row],[normalized email]])-StudentTable[[#This Row],[at post in email]]))))</f>
        <v>0</v>
      </c>
      <c r="AJ137" t="b">
        <f>AND(StudentTable[[#This Row],[exists]],StudentTable[[#This Row],[normalized email]]&lt;&gt;"",COUNTIF(StudentTable[normalized email],StudentTable[[#This Row],[normalized email]])&gt;1)</f>
        <v>0</v>
      </c>
      <c r="AK137" t="b">
        <f>AND(StudentTable[[#This Row],[exists]],ISNUMBER(FIND("mial.",StudentTable[[#This Row],[normalized email]],StudentTable[[#This Row],[at post in email]]+1)))</f>
        <v>0</v>
      </c>
      <c r="AL137" t="b">
        <f>AND(StudentTable[[#This Row],[exists]],ISNUMBER(FIND("mil.",StudentTable[[#This Row],[normalized email]],StudentTable[[#This Row],[at post in email]]+1)))</f>
        <v>0</v>
      </c>
      <c r="AM137" t="b">
        <f>AND(StudentTable[[#This Row],[exists]],ISNUMBER(FIND("mal.",StudentTable[[#This Row],[normalized email]],StudentTable[[#This Row],[at post in email]]+1)))</f>
        <v>0</v>
      </c>
    </row>
    <row r="138" spans="1:39" ht="15.75" x14ac:dyDescent="0.25">
      <c r="A138" s="18">
        <v>124</v>
      </c>
      <c r="B138" s="31"/>
      <c r="C138" s="31"/>
      <c r="D138" s="31"/>
      <c r="E138" s="31"/>
      <c r="F138" s="34" t="str">
        <f>StudentTable[[#This Row],[grade string]]</f>
        <v/>
      </c>
      <c r="G138" s="34"/>
      <c r="H13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8" s="45" t="str">
        <f>StudentTable[[#This Row],[normalized full name]]</f>
        <v/>
      </c>
      <c r="J13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8" t="b">
        <f>AND(StudentTable[[#This Row],[exists]],OR(StudentTable[[#This Row],[blank full name]]))</f>
        <v>0</v>
      </c>
      <c r="L138" t="b">
        <f>AND(StudentTable[[#This Row],[exists]],OR(StudentTable[[#This Row],[blank full name]]))</f>
        <v>0</v>
      </c>
      <c r="M138" t="b">
        <f>AND(StudentTable[[#This Row],[exists]],OR(ISBLANK(StudentTable[[#This Row],[Active Email Address
(for login name and communication)]]),StudentTable[[#This Row],[email has many at]:[email duplicated]]))</f>
        <v>0</v>
      </c>
      <c r="N138" t="b">
        <f>AND(StudentTable[[#This Row],[exists]],ISBLANK(StudentTable[[#This Row],[Class]]))</f>
        <v>0</v>
      </c>
      <c r="O138" t="b">
        <f>AND(StudentTable[[#This Row],[exists]],ISERROR(_xlfn.XMATCH(StudentTable[[#This Row],[Form
(P1-P6, S1-S6)]],{"P1","P2","P3","P4","P5","P6","S1","S2","S3","S4","S5","S6"})))</f>
        <v>0</v>
      </c>
      <c r="P138" t="b">
        <f>AND(StudentTable[[#This Row],[exists]],ISBLANK(StudentTable[[#This Row],[Submission Batch'#]]))</f>
        <v>0</v>
      </c>
      <c r="Q138" t="b">
        <f>AND(StudentTable[[#This Row],[exists]],StudentTable[[#This Row],[gname in fname tail]])</f>
        <v>0</v>
      </c>
      <c r="R138" t="b">
        <f>AND(StudentTable[[#This Row],[exists]],StudentTable[[#This Row],[fname in gname head]])</f>
        <v>0</v>
      </c>
      <c r="S138" t="b">
        <f>AND(StudentTable[[#This Row],[exists]],OR(StudentTable[[#This Row],[email has mial.]:[email has mal.]]))</f>
        <v>0</v>
      </c>
      <c r="T138" t="str">
        <f>IF(StudentTable[[#This Row],[exists]],UPPER(TRIM(CLEAN(StudentTable[[#This Row],[Family Name 
(As printed in the HKID)]]))),"")</f>
        <v/>
      </c>
      <c r="U138" t="str">
        <f>IF(StudentTable[[#This Row],[exists]],PROPER(TRIM(CLEAN(StudentTable[[#This Row],[Given Name 
(As printed in the HKID)]]))),"")</f>
        <v/>
      </c>
      <c r="V138" t="str">
        <f>IF(StudentTable[[#This Row],[exists]],TRIM(UPPER(StudentTable[[#This Row],[normalized family name]])&amp;" "&amp;PROPER(StudentTable[[#This Row],[normalized given name]])),"")</f>
        <v/>
      </c>
      <c r="W138" t="str">
        <f>IF(StudentTable[[#This Row],[exists]],LOWER(TRIM(CLEAN(StudentTable[[#This Row],[Active Email Address
(for login name and communication)]]))),"")</f>
        <v/>
      </c>
      <c r="X138" t="b">
        <f>StudentTable[[#This Row],[normalized full name]]=""</f>
        <v>1</v>
      </c>
      <c r="Y138" t="e">
        <f>SEARCH(" "&amp;StudentTable[[#This Row],[normalized given name]], StudentTable[[#This Row],[normalized family name]])</f>
        <v>#VALUE!</v>
      </c>
      <c r="Z138" t="e">
        <f>SEARCH(StudentTable[[#This Row],[normalized family name]]&amp;" ",StudentTable[[#This Row],[normalized given name]])</f>
        <v>#VALUE!</v>
      </c>
      <c r="AA13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8" t="b">
        <f>AND(StudentTable[[#This Row],[exists]],StudentTable[[#This Row],[normalized family name]]&lt;&gt;"",IF(ISERROR(StudentTable[[#This Row],[fname in gname]]),FALSE, StudentTable[[#This Row],[fname in gname]]=1))</f>
        <v>0</v>
      </c>
      <c r="AC138" t="e">
        <f>VALUE(LEFT(TRIM(CLEAN(StudentTable[[#This Row],[Class]])),1))</f>
        <v>#VALUE!</v>
      </c>
      <c r="AD138" t="e">
        <f>VALUE(RIGHT(TRIM(CLEAN(StudentTable[[#This Row],[Class]])),1))</f>
        <v>#VALUE!</v>
      </c>
      <c r="AE13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8" t="e">
        <f>FIND("@",StudentTable[[#This Row],[normalized email]])</f>
        <v>#VALUE!</v>
      </c>
      <c r="AG13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8" t="b">
        <f>AND(StudentTable[[#This Row],[exists]],ISNUMBER(FIND(" ",StudentTable[[#This Row],[normalized email]])))</f>
        <v>0</v>
      </c>
      <c r="AI138" t="b">
        <f>AND(StudentTable[[#This Row],[exists]],ISERROR(FIND(".",RIGHT(StudentTable[[#This Row],[normalized email]],LEN(StudentTable[[#This Row],[normalized email]])-StudentTable[[#This Row],[at post in email]]))))</f>
        <v>0</v>
      </c>
      <c r="AJ138" t="b">
        <f>AND(StudentTable[[#This Row],[exists]],StudentTable[[#This Row],[normalized email]]&lt;&gt;"",COUNTIF(StudentTable[normalized email],StudentTable[[#This Row],[normalized email]])&gt;1)</f>
        <v>0</v>
      </c>
      <c r="AK138" t="b">
        <f>AND(StudentTable[[#This Row],[exists]],ISNUMBER(FIND("mial.",StudentTable[[#This Row],[normalized email]],StudentTable[[#This Row],[at post in email]]+1)))</f>
        <v>0</v>
      </c>
      <c r="AL138" t="b">
        <f>AND(StudentTable[[#This Row],[exists]],ISNUMBER(FIND("mil.",StudentTable[[#This Row],[normalized email]],StudentTable[[#This Row],[at post in email]]+1)))</f>
        <v>0</v>
      </c>
      <c r="AM138" t="b">
        <f>AND(StudentTable[[#This Row],[exists]],ISNUMBER(FIND("mal.",StudentTable[[#This Row],[normalized email]],StudentTable[[#This Row],[at post in email]]+1)))</f>
        <v>0</v>
      </c>
    </row>
    <row r="139" spans="1:39" ht="15.75" x14ac:dyDescent="0.25">
      <c r="A139" s="18">
        <v>125</v>
      </c>
      <c r="B139" s="31"/>
      <c r="C139" s="31"/>
      <c r="D139" s="31"/>
      <c r="E139" s="31"/>
      <c r="F139" s="34" t="str">
        <f>StudentTable[[#This Row],[grade string]]</f>
        <v/>
      </c>
      <c r="G139" s="34"/>
      <c r="H13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39" s="45" t="str">
        <f>StudentTable[[#This Row],[normalized full name]]</f>
        <v/>
      </c>
      <c r="J13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39" t="b">
        <f>AND(StudentTable[[#This Row],[exists]],OR(StudentTable[[#This Row],[blank full name]]))</f>
        <v>0</v>
      </c>
      <c r="L139" t="b">
        <f>AND(StudentTable[[#This Row],[exists]],OR(StudentTable[[#This Row],[blank full name]]))</f>
        <v>0</v>
      </c>
      <c r="M139" t="b">
        <f>AND(StudentTable[[#This Row],[exists]],OR(ISBLANK(StudentTable[[#This Row],[Active Email Address
(for login name and communication)]]),StudentTable[[#This Row],[email has many at]:[email duplicated]]))</f>
        <v>0</v>
      </c>
      <c r="N139" t="b">
        <f>AND(StudentTable[[#This Row],[exists]],ISBLANK(StudentTable[[#This Row],[Class]]))</f>
        <v>0</v>
      </c>
      <c r="O139" t="b">
        <f>AND(StudentTable[[#This Row],[exists]],ISERROR(_xlfn.XMATCH(StudentTable[[#This Row],[Form
(P1-P6, S1-S6)]],{"P1","P2","P3","P4","P5","P6","S1","S2","S3","S4","S5","S6"})))</f>
        <v>0</v>
      </c>
      <c r="P139" t="b">
        <f>AND(StudentTable[[#This Row],[exists]],ISBLANK(StudentTable[[#This Row],[Submission Batch'#]]))</f>
        <v>0</v>
      </c>
      <c r="Q139" t="b">
        <f>AND(StudentTable[[#This Row],[exists]],StudentTable[[#This Row],[gname in fname tail]])</f>
        <v>0</v>
      </c>
      <c r="R139" t="b">
        <f>AND(StudentTable[[#This Row],[exists]],StudentTable[[#This Row],[fname in gname head]])</f>
        <v>0</v>
      </c>
      <c r="S139" t="b">
        <f>AND(StudentTable[[#This Row],[exists]],OR(StudentTable[[#This Row],[email has mial.]:[email has mal.]]))</f>
        <v>0</v>
      </c>
      <c r="T139" t="str">
        <f>IF(StudentTable[[#This Row],[exists]],UPPER(TRIM(CLEAN(StudentTable[[#This Row],[Family Name 
(As printed in the HKID)]]))),"")</f>
        <v/>
      </c>
      <c r="U139" t="str">
        <f>IF(StudentTable[[#This Row],[exists]],PROPER(TRIM(CLEAN(StudentTable[[#This Row],[Given Name 
(As printed in the HKID)]]))),"")</f>
        <v/>
      </c>
      <c r="V139" t="str">
        <f>IF(StudentTable[[#This Row],[exists]],TRIM(UPPER(StudentTable[[#This Row],[normalized family name]])&amp;" "&amp;PROPER(StudentTable[[#This Row],[normalized given name]])),"")</f>
        <v/>
      </c>
      <c r="W139" t="str">
        <f>IF(StudentTable[[#This Row],[exists]],LOWER(TRIM(CLEAN(StudentTable[[#This Row],[Active Email Address
(for login name and communication)]]))),"")</f>
        <v/>
      </c>
      <c r="X139" t="b">
        <f>StudentTable[[#This Row],[normalized full name]]=""</f>
        <v>1</v>
      </c>
      <c r="Y139" t="e">
        <f>SEARCH(" "&amp;StudentTable[[#This Row],[normalized given name]], StudentTable[[#This Row],[normalized family name]])</f>
        <v>#VALUE!</v>
      </c>
      <c r="Z139" t="e">
        <f>SEARCH(StudentTable[[#This Row],[normalized family name]]&amp;" ",StudentTable[[#This Row],[normalized given name]])</f>
        <v>#VALUE!</v>
      </c>
      <c r="AA13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39" t="b">
        <f>AND(StudentTable[[#This Row],[exists]],StudentTable[[#This Row],[normalized family name]]&lt;&gt;"",IF(ISERROR(StudentTable[[#This Row],[fname in gname]]),FALSE, StudentTable[[#This Row],[fname in gname]]=1))</f>
        <v>0</v>
      </c>
      <c r="AC139" t="e">
        <f>VALUE(LEFT(TRIM(CLEAN(StudentTable[[#This Row],[Class]])),1))</f>
        <v>#VALUE!</v>
      </c>
      <c r="AD139" t="e">
        <f>VALUE(RIGHT(TRIM(CLEAN(StudentTable[[#This Row],[Class]])),1))</f>
        <v>#VALUE!</v>
      </c>
      <c r="AE13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39" t="e">
        <f>FIND("@",StudentTable[[#This Row],[normalized email]])</f>
        <v>#VALUE!</v>
      </c>
      <c r="AG13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39" t="b">
        <f>AND(StudentTable[[#This Row],[exists]],ISNUMBER(FIND(" ",StudentTable[[#This Row],[normalized email]])))</f>
        <v>0</v>
      </c>
      <c r="AI139" t="b">
        <f>AND(StudentTable[[#This Row],[exists]],ISERROR(FIND(".",RIGHT(StudentTable[[#This Row],[normalized email]],LEN(StudentTable[[#This Row],[normalized email]])-StudentTable[[#This Row],[at post in email]]))))</f>
        <v>0</v>
      </c>
      <c r="AJ139" t="b">
        <f>AND(StudentTable[[#This Row],[exists]],StudentTable[[#This Row],[normalized email]]&lt;&gt;"",COUNTIF(StudentTable[normalized email],StudentTable[[#This Row],[normalized email]])&gt;1)</f>
        <v>0</v>
      </c>
      <c r="AK139" t="b">
        <f>AND(StudentTable[[#This Row],[exists]],ISNUMBER(FIND("mial.",StudentTable[[#This Row],[normalized email]],StudentTable[[#This Row],[at post in email]]+1)))</f>
        <v>0</v>
      </c>
      <c r="AL139" t="b">
        <f>AND(StudentTable[[#This Row],[exists]],ISNUMBER(FIND("mil.",StudentTable[[#This Row],[normalized email]],StudentTable[[#This Row],[at post in email]]+1)))</f>
        <v>0</v>
      </c>
      <c r="AM139" t="b">
        <f>AND(StudentTable[[#This Row],[exists]],ISNUMBER(FIND("mal.",StudentTable[[#This Row],[normalized email]],StudentTable[[#This Row],[at post in email]]+1)))</f>
        <v>0</v>
      </c>
    </row>
    <row r="140" spans="1:39" ht="15.75" x14ac:dyDescent="0.25">
      <c r="A140" s="18">
        <v>126</v>
      </c>
      <c r="B140" s="31"/>
      <c r="C140" s="31"/>
      <c r="D140" s="31"/>
      <c r="E140" s="31"/>
      <c r="F140" s="34" t="str">
        <f>StudentTable[[#This Row],[grade string]]</f>
        <v/>
      </c>
      <c r="G140" s="34"/>
      <c r="H14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0" s="45" t="str">
        <f>StudentTable[[#This Row],[normalized full name]]</f>
        <v/>
      </c>
      <c r="J14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0" t="b">
        <f>AND(StudentTable[[#This Row],[exists]],OR(StudentTable[[#This Row],[blank full name]]))</f>
        <v>0</v>
      </c>
      <c r="L140" t="b">
        <f>AND(StudentTable[[#This Row],[exists]],OR(StudentTable[[#This Row],[blank full name]]))</f>
        <v>0</v>
      </c>
      <c r="M140" t="b">
        <f>AND(StudentTable[[#This Row],[exists]],OR(ISBLANK(StudentTable[[#This Row],[Active Email Address
(for login name and communication)]]),StudentTable[[#This Row],[email has many at]:[email duplicated]]))</f>
        <v>0</v>
      </c>
      <c r="N140" t="b">
        <f>AND(StudentTable[[#This Row],[exists]],ISBLANK(StudentTable[[#This Row],[Class]]))</f>
        <v>0</v>
      </c>
      <c r="O140" t="b">
        <f>AND(StudentTable[[#This Row],[exists]],ISERROR(_xlfn.XMATCH(StudentTable[[#This Row],[Form
(P1-P6, S1-S6)]],{"P1","P2","P3","P4","P5","P6","S1","S2","S3","S4","S5","S6"})))</f>
        <v>0</v>
      </c>
      <c r="P140" t="b">
        <f>AND(StudentTable[[#This Row],[exists]],ISBLANK(StudentTable[[#This Row],[Submission Batch'#]]))</f>
        <v>0</v>
      </c>
      <c r="Q140" t="b">
        <f>AND(StudentTable[[#This Row],[exists]],StudentTable[[#This Row],[gname in fname tail]])</f>
        <v>0</v>
      </c>
      <c r="R140" t="b">
        <f>AND(StudentTable[[#This Row],[exists]],StudentTable[[#This Row],[fname in gname head]])</f>
        <v>0</v>
      </c>
      <c r="S140" t="b">
        <f>AND(StudentTable[[#This Row],[exists]],OR(StudentTable[[#This Row],[email has mial.]:[email has mal.]]))</f>
        <v>0</v>
      </c>
      <c r="T140" t="str">
        <f>IF(StudentTable[[#This Row],[exists]],UPPER(TRIM(CLEAN(StudentTable[[#This Row],[Family Name 
(As printed in the HKID)]]))),"")</f>
        <v/>
      </c>
      <c r="U140" t="str">
        <f>IF(StudentTable[[#This Row],[exists]],PROPER(TRIM(CLEAN(StudentTable[[#This Row],[Given Name 
(As printed in the HKID)]]))),"")</f>
        <v/>
      </c>
      <c r="V140" t="str">
        <f>IF(StudentTable[[#This Row],[exists]],TRIM(UPPER(StudentTable[[#This Row],[normalized family name]])&amp;" "&amp;PROPER(StudentTable[[#This Row],[normalized given name]])),"")</f>
        <v/>
      </c>
      <c r="W140" t="str">
        <f>IF(StudentTable[[#This Row],[exists]],LOWER(TRIM(CLEAN(StudentTable[[#This Row],[Active Email Address
(for login name and communication)]]))),"")</f>
        <v/>
      </c>
      <c r="X140" t="b">
        <f>StudentTable[[#This Row],[normalized full name]]=""</f>
        <v>1</v>
      </c>
      <c r="Y140" t="e">
        <f>SEARCH(" "&amp;StudentTable[[#This Row],[normalized given name]], StudentTable[[#This Row],[normalized family name]])</f>
        <v>#VALUE!</v>
      </c>
      <c r="Z140" t="e">
        <f>SEARCH(StudentTable[[#This Row],[normalized family name]]&amp;" ",StudentTable[[#This Row],[normalized given name]])</f>
        <v>#VALUE!</v>
      </c>
      <c r="AA14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0" t="b">
        <f>AND(StudentTable[[#This Row],[exists]],StudentTable[[#This Row],[normalized family name]]&lt;&gt;"",IF(ISERROR(StudentTable[[#This Row],[fname in gname]]),FALSE, StudentTable[[#This Row],[fname in gname]]=1))</f>
        <v>0</v>
      </c>
      <c r="AC140" t="e">
        <f>VALUE(LEFT(TRIM(CLEAN(StudentTable[[#This Row],[Class]])),1))</f>
        <v>#VALUE!</v>
      </c>
      <c r="AD140" t="e">
        <f>VALUE(RIGHT(TRIM(CLEAN(StudentTable[[#This Row],[Class]])),1))</f>
        <v>#VALUE!</v>
      </c>
      <c r="AE14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0" t="e">
        <f>FIND("@",StudentTable[[#This Row],[normalized email]])</f>
        <v>#VALUE!</v>
      </c>
      <c r="AG14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0" t="b">
        <f>AND(StudentTable[[#This Row],[exists]],ISNUMBER(FIND(" ",StudentTable[[#This Row],[normalized email]])))</f>
        <v>0</v>
      </c>
      <c r="AI140" t="b">
        <f>AND(StudentTable[[#This Row],[exists]],ISERROR(FIND(".",RIGHT(StudentTable[[#This Row],[normalized email]],LEN(StudentTable[[#This Row],[normalized email]])-StudentTable[[#This Row],[at post in email]]))))</f>
        <v>0</v>
      </c>
      <c r="AJ140" t="b">
        <f>AND(StudentTable[[#This Row],[exists]],StudentTable[[#This Row],[normalized email]]&lt;&gt;"",COUNTIF(StudentTable[normalized email],StudentTable[[#This Row],[normalized email]])&gt;1)</f>
        <v>0</v>
      </c>
      <c r="AK140" t="b">
        <f>AND(StudentTable[[#This Row],[exists]],ISNUMBER(FIND("mial.",StudentTable[[#This Row],[normalized email]],StudentTable[[#This Row],[at post in email]]+1)))</f>
        <v>0</v>
      </c>
      <c r="AL140" t="b">
        <f>AND(StudentTable[[#This Row],[exists]],ISNUMBER(FIND("mil.",StudentTable[[#This Row],[normalized email]],StudentTable[[#This Row],[at post in email]]+1)))</f>
        <v>0</v>
      </c>
      <c r="AM140" t="b">
        <f>AND(StudentTable[[#This Row],[exists]],ISNUMBER(FIND("mal.",StudentTable[[#This Row],[normalized email]],StudentTable[[#This Row],[at post in email]]+1)))</f>
        <v>0</v>
      </c>
    </row>
    <row r="141" spans="1:39" ht="15.75" x14ac:dyDescent="0.25">
      <c r="A141" s="18">
        <v>127</v>
      </c>
      <c r="B141" s="31"/>
      <c r="C141" s="31"/>
      <c r="D141" s="31"/>
      <c r="E141" s="31"/>
      <c r="F141" s="34" t="str">
        <f>StudentTable[[#This Row],[grade string]]</f>
        <v/>
      </c>
      <c r="G141" s="34"/>
      <c r="H14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1" s="45" t="str">
        <f>StudentTable[[#This Row],[normalized full name]]</f>
        <v/>
      </c>
      <c r="J14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1" t="b">
        <f>AND(StudentTable[[#This Row],[exists]],OR(StudentTable[[#This Row],[blank full name]]))</f>
        <v>0</v>
      </c>
      <c r="L141" t="b">
        <f>AND(StudentTable[[#This Row],[exists]],OR(StudentTable[[#This Row],[blank full name]]))</f>
        <v>0</v>
      </c>
      <c r="M141" t="b">
        <f>AND(StudentTable[[#This Row],[exists]],OR(ISBLANK(StudentTable[[#This Row],[Active Email Address
(for login name and communication)]]),StudentTable[[#This Row],[email has many at]:[email duplicated]]))</f>
        <v>0</v>
      </c>
      <c r="N141" t="b">
        <f>AND(StudentTable[[#This Row],[exists]],ISBLANK(StudentTable[[#This Row],[Class]]))</f>
        <v>0</v>
      </c>
      <c r="O141" t="b">
        <f>AND(StudentTable[[#This Row],[exists]],ISERROR(_xlfn.XMATCH(StudentTable[[#This Row],[Form
(P1-P6, S1-S6)]],{"P1","P2","P3","P4","P5","P6","S1","S2","S3","S4","S5","S6"})))</f>
        <v>0</v>
      </c>
      <c r="P141" t="b">
        <f>AND(StudentTable[[#This Row],[exists]],ISBLANK(StudentTable[[#This Row],[Submission Batch'#]]))</f>
        <v>0</v>
      </c>
      <c r="Q141" t="b">
        <f>AND(StudentTable[[#This Row],[exists]],StudentTable[[#This Row],[gname in fname tail]])</f>
        <v>0</v>
      </c>
      <c r="R141" t="b">
        <f>AND(StudentTable[[#This Row],[exists]],StudentTable[[#This Row],[fname in gname head]])</f>
        <v>0</v>
      </c>
      <c r="S141" t="b">
        <f>AND(StudentTable[[#This Row],[exists]],OR(StudentTable[[#This Row],[email has mial.]:[email has mal.]]))</f>
        <v>0</v>
      </c>
      <c r="T141" t="str">
        <f>IF(StudentTable[[#This Row],[exists]],UPPER(TRIM(CLEAN(StudentTable[[#This Row],[Family Name 
(As printed in the HKID)]]))),"")</f>
        <v/>
      </c>
      <c r="U141" t="str">
        <f>IF(StudentTable[[#This Row],[exists]],PROPER(TRIM(CLEAN(StudentTable[[#This Row],[Given Name 
(As printed in the HKID)]]))),"")</f>
        <v/>
      </c>
      <c r="V141" t="str">
        <f>IF(StudentTable[[#This Row],[exists]],TRIM(UPPER(StudentTable[[#This Row],[normalized family name]])&amp;" "&amp;PROPER(StudentTable[[#This Row],[normalized given name]])),"")</f>
        <v/>
      </c>
      <c r="W141" t="str">
        <f>IF(StudentTable[[#This Row],[exists]],LOWER(TRIM(CLEAN(StudentTable[[#This Row],[Active Email Address
(for login name and communication)]]))),"")</f>
        <v/>
      </c>
      <c r="X141" t="b">
        <f>StudentTable[[#This Row],[normalized full name]]=""</f>
        <v>1</v>
      </c>
      <c r="Y141" t="e">
        <f>SEARCH(" "&amp;StudentTable[[#This Row],[normalized given name]], StudentTable[[#This Row],[normalized family name]])</f>
        <v>#VALUE!</v>
      </c>
      <c r="Z141" t="e">
        <f>SEARCH(StudentTable[[#This Row],[normalized family name]]&amp;" ",StudentTable[[#This Row],[normalized given name]])</f>
        <v>#VALUE!</v>
      </c>
      <c r="AA14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1" t="b">
        <f>AND(StudentTable[[#This Row],[exists]],StudentTable[[#This Row],[normalized family name]]&lt;&gt;"",IF(ISERROR(StudentTable[[#This Row],[fname in gname]]),FALSE, StudentTable[[#This Row],[fname in gname]]=1))</f>
        <v>0</v>
      </c>
      <c r="AC141" t="e">
        <f>VALUE(LEFT(TRIM(CLEAN(StudentTable[[#This Row],[Class]])),1))</f>
        <v>#VALUE!</v>
      </c>
      <c r="AD141" t="e">
        <f>VALUE(RIGHT(TRIM(CLEAN(StudentTable[[#This Row],[Class]])),1))</f>
        <v>#VALUE!</v>
      </c>
      <c r="AE14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1" t="e">
        <f>FIND("@",StudentTable[[#This Row],[normalized email]])</f>
        <v>#VALUE!</v>
      </c>
      <c r="AG14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1" t="b">
        <f>AND(StudentTable[[#This Row],[exists]],ISNUMBER(FIND(" ",StudentTable[[#This Row],[normalized email]])))</f>
        <v>0</v>
      </c>
      <c r="AI141" t="b">
        <f>AND(StudentTable[[#This Row],[exists]],ISERROR(FIND(".",RIGHT(StudentTable[[#This Row],[normalized email]],LEN(StudentTable[[#This Row],[normalized email]])-StudentTable[[#This Row],[at post in email]]))))</f>
        <v>0</v>
      </c>
      <c r="AJ141" t="b">
        <f>AND(StudentTable[[#This Row],[exists]],StudentTable[[#This Row],[normalized email]]&lt;&gt;"",COUNTIF(StudentTable[normalized email],StudentTable[[#This Row],[normalized email]])&gt;1)</f>
        <v>0</v>
      </c>
      <c r="AK141" t="b">
        <f>AND(StudentTable[[#This Row],[exists]],ISNUMBER(FIND("mial.",StudentTable[[#This Row],[normalized email]],StudentTable[[#This Row],[at post in email]]+1)))</f>
        <v>0</v>
      </c>
      <c r="AL141" t="b">
        <f>AND(StudentTable[[#This Row],[exists]],ISNUMBER(FIND("mil.",StudentTable[[#This Row],[normalized email]],StudentTable[[#This Row],[at post in email]]+1)))</f>
        <v>0</v>
      </c>
      <c r="AM141" t="b">
        <f>AND(StudentTable[[#This Row],[exists]],ISNUMBER(FIND("mal.",StudentTable[[#This Row],[normalized email]],StudentTable[[#This Row],[at post in email]]+1)))</f>
        <v>0</v>
      </c>
    </row>
    <row r="142" spans="1:39" ht="15.75" x14ac:dyDescent="0.25">
      <c r="A142" s="18">
        <v>128</v>
      </c>
      <c r="B142" s="31"/>
      <c r="C142" s="31"/>
      <c r="D142" s="31"/>
      <c r="E142" s="31"/>
      <c r="F142" s="34" t="str">
        <f>StudentTable[[#This Row],[grade string]]</f>
        <v/>
      </c>
      <c r="G142" s="34"/>
      <c r="H14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2" s="45" t="str">
        <f>StudentTable[[#This Row],[normalized full name]]</f>
        <v/>
      </c>
      <c r="J14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2" t="b">
        <f>AND(StudentTable[[#This Row],[exists]],OR(StudentTable[[#This Row],[blank full name]]))</f>
        <v>0</v>
      </c>
      <c r="L142" t="b">
        <f>AND(StudentTable[[#This Row],[exists]],OR(StudentTable[[#This Row],[blank full name]]))</f>
        <v>0</v>
      </c>
      <c r="M142" t="b">
        <f>AND(StudentTable[[#This Row],[exists]],OR(ISBLANK(StudentTable[[#This Row],[Active Email Address
(for login name and communication)]]),StudentTable[[#This Row],[email has many at]:[email duplicated]]))</f>
        <v>0</v>
      </c>
      <c r="N142" t="b">
        <f>AND(StudentTable[[#This Row],[exists]],ISBLANK(StudentTable[[#This Row],[Class]]))</f>
        <v>0</v>
      </c>
      <c r="O142" t="b">
        <f>AND(StudentTable[[#This Row],[exists]],ISERROR(_xlfn.XMATCH(StudentTable[[#This Row],[Form
(P1-P6, S1-S6)]],{"P1","P2","P3","P4","P5","P6","S1","S2","S3","S4","S5","S6"})))</f>
        <v>0</v>
      </c>
      <c r="P142" t="b">
        <f>AND(StudentTable[[#This Row],[exists]],ISBLANK(StudentTable[[#This Row],[Submission Batch'#]]))</f>
        <v>0</v>
      </c>
      <c r="Q142" t="b">
        <f>AND(StudentTable[[#This Row],[exists]],StudentTable[[#This Row],[gname in fname tail]])</f>
        <v>0</v>
      </c>
      <c r="R142" t="b">
        <f>AND(StudentTable[[#This Row],[exists]],StudentTable[[#This Row],[fname in gname head]])</f>
        <v>0</v>
      </c>
      <c r="S142" t="b">
        <f>AND(StudentTable[[#This Row],[exists]],OR(StudentTable[[#This Row],[email has mial.]:[email has mal.]]))</f>
        <v>0</v>
      </c>
      <c r="T142" t="str">
        <f>IF(StudentTable[[#This Row],[exists]],UPPER(TRIM(CLEAN(StudentTable[[#This Row],[Family Name 
(As printed in the HKID)]]))),"")</f>
        <v/>
      </c>
      <c r="U142" t="str">
        <f>IF(StudentTable[[#This Row],[exists]],PROPER(TRIM(CLEAN(StudentTable[[#This Row],[Given Name 
(As printed in the HKID)]]))),"")</f>
        <v/>
      </c>
      <c r="V142" t="str">
        <f>IF(StudentTable[[#This Row],[exists]],TRIM(UPPER(StudentTable[[#This Row],[normalized family name]])&amp;" "&amp;PROPER(StudentTable[[#This Row],[normalized given name]])),"")</f>
        <v/>
      </c>
      <c r="W142" t="str">
        <f>IF(StudentTable[[#This Row],[exists]],LOWER(TRIM(CLEAN(StudentTable[[#This Row],[Active Email Address
(for login name and communication)]]))),"")</f>
        <v/>
      </c>
      <c r="X142" t="b">
        <f>StudentTable[[#This Row],[normalized full name]]=""</f>
        <v>1</v>
      </c>
      <c r="Y142" t="e">
        <f>SEARCH(" "&amp;StudentTable[[#This Row],[normalized given name]], StudentTable[[#This Row],[normalized family name]])</f>
        <v>#VALUE!</v>
      </c>
      <c r="Z142" t="e">
        <f>SEARCH(StudentTable[[#This Row],[normalized family name]]&amp;" ",StudentTable[[#This Row],[normalized given name]])</f>
        <v>#VALUE!</v>
      </c>
      <c r="AA14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2" t="b">
        <f>AND(StudentTable[[#This Row],[exists]],StudentTable[[#This Row],[normalized family name]]&lt;&gt;"",IF(ISERROR(StudentTable[[#This Row],[fname in gname]]),FALSE, StudentTable[[#This Row],[fname in gname]]=1))</f>
        <v>0</v>
      </c>
      <c r="AC142" t="e">
        <f>VALUE(LEFT(TRIM(CLEAN(StudentTable[[#This Row],[Class]])),1))</f>
        <v>#VALUE!</v>
      </c>
      <c r="AD142" t="e">
        <f>VALUE(RIGHT(TRIM(CLEAN(StudentTable[[#This Row],[Class]])),1))</f>
        <v>#VALUE!</v>
      </c>
      <c r="AE14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2" t="e">
        <f>FIND("@",StudentTable[[#This Row],[normalized email]])</f>
        <v>#VALUE!</v>
      </c>
      <c r="AG14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2" t="b">
        <f>AND(StudentTable[[#This Row],[exists]],ISNUMBER(FIND(" ",StudentTable[[#This Row],[normalized email]])))</f>
        <v>0</v>
      </c>
      <c r="AI142" t="b">
        <f>AND(StudentTable[[#This Row],[exists]],ISERROR(FIND(".",RIGHT(StudentTable[[#This Row],[normalized email]],LEN(StudentTable[[#This Row],[normalized email]])-StudentTable[[#This Row],[at post in email]]))))</f>
        <v>0</v>
      </c>
      <c r="AJ142" t="b">
        <f>AND(StudentTable[[#This Row],[exists]],StudentTable[[#This Row],[normalized email]]&lt;&gt;"",COUNTIF(StudentTable[normalized email],StudentTable[[#This Row],[normalized email]])&gt;1)</f>
        <v>0</v>
      </c>
      <c r="AK142" t="b">
        <f>AND(StudentTable[[#This Row],[exists]],ISNUMBER(FIND("mial.",StudentTable[[#This Row],[normalized email]],StudentTable[[#This Row],[at post in email]]+1)))</f>
        <v>0</v>
      </c>
      <c r="AL142" t="b">
        <f>AND(StudentTable[[#This Row],[exists]],ISNUMBER(FIND("mil.",StudentTable[[#This Row],[normalized email]],StudentTable[[#This Row],[at post in email]]+1)))</f>
        <v>0</v>
      </c>
      <c r="AM142" t="b">
        <f>AND(StudentTable[[#This Row],[exists]],ISNUMBER(FIND("mal.",StudentTable[[#This Row],[normalized email]],StudentTable[[#This Row],[at post in email]]+1)))</f>
        <v>0</v>
      </c>
    </row>
    <row r="143" spans="1:39" ht="15.75" x14ac:dyDescent="0.25">
      <c r="A143" s="18">
        <v>129</v>
      </c>
      <c r="B143" s="31"/>
      <c r="C143" s="31"/>
      <c r="D143" s="31"/>
      <c r="E143" s="31"/>
      <c r="F143" s="34" t="str">
        <f>StudentTable[[#This Row],[grade string]]</f>
        <v/>
      </c>
      <c r="G143" s="34"/>
      <c r="H14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3" s="45" t="str">
        <f>StudentTable[[#This Row],[normalized full name]]</f>
        <v/>
      </c>
      <c r="J14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3" t="b">
        <f>AND(StudentTable[[#This Row],[exists]],OR(StudentTable[[#This Row],[blank full name]]))</f>
        <v>0</v>
      </c>
      <c r="L143" t="b">
        <f>AND(StudentTable[[#This Row],[exists]],OR(StudentTable[[#This Row],[blank full name]]))</f>
        <v>0</v>
      </c>
      <c r="M143" t="b">
        <f>AND(StudentTable[[#This Row],[exists]],OR(ISBLANK(StudentTable[[#This Row],[Active Email Address
(for login name and communication)]]),StudentTable[[#This Row],[email has many at]:[email duplicated]]))</f>
        <v>0</v>
      </c>
      <c r="N143" t="b">
        <f>AND(StudentTable[[#This Row],[exists]],ISBLANK(StudentTable[[#This Row],[Class]]))</f>
        <v>0</v>
      </c>
      <c r="O143" t="b">
        <f>AND(StudentTable[[#This Row],[exists]],ISERROR(_xlfn.XMATCH(StudentTable[[#This Row],[Form
(P1-P6, S1-S6)]],{"P1","P2","P3","P4","P5","P6","S1","S2","S3","S4","S5","S6"})))</f>
        <v>0</v>
      </c>
      <c r="P143" t="b">
        <f>AND(StudentTable[[#This Row],[exists]],ISBLANK(StudentTable[[#This Row],[Submission Batch'#]]))</f>
        <v>0</v>
      </c>
      <c r="Q143" t="b">
        <f>AND(StudentTable[[#This Row],[exists]],StudentTable[[#This Row],[gname in fname tail]])</f>
        <v>0</v>
      </c>
      <c r="R143" t="b">
        <f>AND(StudentTable[[#This Row],[exists]],StudentTable[[#This Row],[fname in gname head]])</f>
        <v>0</v>
      </c>
      <c r="S143" t="b">
        <f>AND(StudentTable[[#This Row],[exists]],OR(StudentTable[[#This Row],[email has mial.]:[email has mal.]]))</f>
        <v>0</v>
      </c>
      <c r="T143" t="str">
        <f>IF(StudentTable[[#This Row],[exists]],UPPER(TRIM(CLEAN(StudentTable[[#This Row],[Family Name 
(As printed in the HKID)]]))),"")</f>
        <v/>
      </c>
      <c r="U143" t="str">
        <f>IF(StudentTable[[#This Row],[exists]],PROPER(TRIM(CLEAN(StudentTable[[#This Row],[Given Name 
(As printed in the HKID)]]))),"")</f>
        <v/>
      </c>
      <c r="V143" t="str">
        <f>IF(StudentTable[[#This Row],[exists]],TRIM(UPPER(StudentTable[[#This Row],[normalized family name]])&amp;" "&amp;PROPER(StudentTable[[#This Row],[normalized given name]])),"")</f>
        <v/>
      </c>
      <c r="W143" t="str">
        <f>IF(StudentTable[[#This Row],[exists]],LOWER(TRIM(CLEAN(StudentTable[[#This Row],[Active Email Address
(for login name and communication)]]))),"")</f>
        <v/>
      </c>
      <c r="X143" t="b">
        <f>StudentTable[[#This Row],[normalized full name]]=""</f>
        <v>1</v>
      </c>
      <c r="Y143" t="e">
        <f>SEARCH(" "&amp;StudentTable[[#This Row],[normalized given name]], StudentTable[[#This Row],[normalized family name]])</f>
        <v>#VALUE!</v>
      </c>
      <c r="Z143" t="e">
        <f>SEARCH(StudentTable[[#This Row],[normalized family name]]&amp;" ",StudentTable[[#This Row],[normalized given name]])</f>
        <v>#VALUE!</v>
      </c>
      <c r="AA14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3" t="b">
        <f>AND(StudentTable[[#This Row],[exists]],StudentTable[[#This Row],[normalized family name]]&lt;&gt;"",IF(ISERROR(StudentTable[[#This Row],[fname in gname]]),FALSE, StudentTable[[#This Row],[fname in gname]]=1))</f>
        <v>0</v>
      </c>
      <c r="AC143" t="e">
        <f>VALUE(LEFT(TRIM(CLEAN(StudentTable[[#This Row],[Class]])),1))</f>
        <v>#VALUE!</v>
      </c>
      <c r="AD143" t="e">
        <f>VALUE(RIGHT(TRIM(CLEAN(StudentTable[[#This Row],[Class]])),1))</f>
        <v>#VALUE!</v>
      </c>
      <c r="AE14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3" t="e">
        <f>FIND("@",StudentTable[[#This Row],[normalized email]])</f>
        <v>#VALUE!</v>
      </c>
      <c r="AG14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3" t="b">
        <f>AND(StudentTable[[#This Row],[exists]],ISNUMBER(FIND(" ",StudentTable[[#This Row],[normalized email]])))</f>
        <v>0</v>
      </c>
      <c r="AI143" t="b">
        <f>AND(StudentTable[[#This Row],[exists]],ISERROR(FIND(".",RIGHT(StudentTable[[#This Row],[normalized email]],LEN(StudentTable[[#This Row],[normalized email]])-StudentTable[[#This Row],[at post in email]]))))</f>
        <v>0</v>
      </c>
      <c r="AJ143" t="b">
        <f>AND(StudentTable[[#This Row],[exists]],StudentTable[[#This Row],[normalized email]]&lt;&gt;"",COUNTIF(StudentTable[normalized email],StudentTable[[#This Row],[normalized email]])&gt;1)</f>
        <v>0</v>
      </c>
      <c r="AK143" t="b">
        <f>AND(StudentTable[[#This Row],[exists]],ISNUMBER(FIND("mial.",StudentTable[[#This Row],[normalized email]],StudentTable[[#This Row],[at post in email]]+1)))</f>
        <v>0</v>
      </c>
      <c r="AL143" t="b">
        <f>AND(StudentTable[[#This Row],[exists]],ISNUMBER(FIND("mil.",StudentTable[[#This Row],[normalized email]],StudentTable[[#This Row],[at post in email]]+1)))</f>
        <v>0</v>
      </c>
      <c r="AM143" t="b">
        <f>AND(StudentTable[[#This Row],[exists]],ISNUMBER(FIND("mal.",StudentTable[[#This Row],[normalized email]],StudentTable[[#This Row],[at post in email]]+1)))</f>
        <v>0</v>
      </c>
    </row>
    <row r="144" spans="1:39" ht="15.75" x14ac:dyDescent="0.25">
      <c r="A144" s="18">
        <v>130</v>
      </c>
      <c r="B144" s="31"/>
      <c r="C144" s="31"/>
      <c r="D144" s="31"/>
      <c r="E144" s="31"/>
      <c r="F144" s="34" t="str">
        <f>StudentTable[[#This Row],[grade string]]</f>
        <v/>
      </c>
      <c r="G144" s="34"/>
      <c r="H14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4" s="45" t="str">
        <f>StudentTable[[#This Row],[normalized full name]]</f>
        <v/>
      </c>
      <c r="J14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4" t="b">
        <f>AND(StudentTable[[#This Row],[exists]],OR(StudentTable[[#This Row],[blank full name]]))</f>
        <v>0</v>
      </c>
      <c r="L144" t="b">
        <f>AND(StudentTable[[#This Row],[exists]],OR(StudentTable[[#This Row],[blank full name]]))</f>
        <v>0</v>
      </c>
      <c r="M144" t="b">
        <f>AND(StudentTable[[#This Row],[exists]],OR(ISBLANK(StudentTable[[#This Row],[Active Email Address
(for login name and communication)]]),StudentTable[[#This Row],[email has many at]:[email duplicated]]))</f>
        <v>0</v>
      </c>
      <c r="N144" t="b">
        <f>AND(StudentTable[[#This Row],[exists]],ISBLANK(StudentTable[[#This Row],[Class]]))</f>
        <v>0</v>
      </c>
      <c r="O144" t="b">
        <f>AND(StudentTable[[#This Row],[exists]],ISERROR(_xlfn.XMATCH(StudentTable[[#This Row],[Form
(P1-P6, S1-S6)]],{"P1","P2","P3","P4","P5","P6","S1","S2","S3","S4","S5","S6"})))</f>
        <v>0</v>
      </c>
      <c r="P144" t="b">
        <f>AND(StudentTable[[#This Row],[exists]],ISBLANK(StudentTable[[#This Row],[Submission Batch'#]]))</f>
        <v>0</v>
      </c>
      <c r="Q144" t="b">
        <f>AND(StudentTable[[#This Row],[exists]],StudentTable[[#This Row],[gname in fname tail]])</f>
        <v>0</v>
      </c>
      <c r="R144" t="b">
        <f>AND(StudentTable[[#This Row],[exists]],StudentTable[[#This Row],[fname in gname head]])</f>
        <v>0</v>
      </c>
      <c r="S144" t="b">
        <f>AND(StudentTable[[#This Row],[exists]],OR(StudentTable[[#This Row],[email has mial.]:[email has mal.]]))</f>
        <v>0</v>
      </c>
      <c r="T144" t="str">
        <f>IF(StudentTable[[#This Row],[exists]],UPPER(TRIM(CLEAN(StudentTable[[#This Row],[Family Name 
(As printed in the HKID)]]))),"")</f>
        <v/>
      </c>
      <c r="U144" t="str">
        <f>IF(StudentTable[[#This Row],[exists]],PROPER(TRIM(CLEAN(StudentTable[[#This Row],[Given Name 
(As printed in the HKID)]]))),"")</f>
        <v/>
      </c>
      <c r="V144" t="str">
        <f>IF(StudentTable[[#This Row],[exists]],TRIM(UPPER(StudentTable[[#This Row],[normalized family name]])&amp;" "&amp;PROPER(StudentTable[[#This Row],[normalized given name]])),"")</f>
        <v/>
      </c>
      <c r="W144" t="str">
        <f>IF(StudentTable[[#This Row],[exists]],LOWER(TRIM(CLEAN(StudentTable[[#This Row],[Active Email Address
(for login name and communication)]]))),"")</f>
        <v/>
      </c>
      <c r="X144" t="b">
        <f>StudentTable[[#This Row],[normalized full name]]=""</f>
        <v>1</v>
      </c>
      <c r="Y144" t="e">
        <f>SEARCH(" "&amp;StudentTable[[#This Row],[normalized given name]], StudentTable[[#This Row],[normalized family name]])</f>
        <v>#VALUE!</v>
      </c>
      <c r="Z144" t="e">
        <f>SEARCH(StudentTable[[#This Row],[normalized family name]]&amp;" ",StudentTable[[#This Row],[normalized given name]])</f>
        <v>#VALUE!</v>
      </c>
      <c r="AA14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4" t="b">
        <f>AND(StudentTable[[#This Row],[exists]],StudentTable[[#This Row],[normalized family name]]&lt;&gt;"",IF(ISERROR(StudentTable[[#This Row],[fname in gname]]),FALSE, StudentTable[[#This Row],[fname in gname]]=1))</f>
        <v>0</v>
      </c>
      <c r="AC144" t="e">
        <f>VALUE(LEFT(TRIM(CLEAN(StudentTable[[#This Row],[Class]])),1))</f>
        <v>#VALUE!</v>
      </c>
      <c r="AD144" t="e">
        <f>VALUE(RIGHT(TRIM(CLEAN(StudentTable[[#This Row],[Class]])),1))</f>
        <v>#VALUE!</v>
      </c>
      <c r="AE14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4" t="e">
        <f>FIND("@",StudentTable[[#This Row],[normalized email]])</f>
        <v>#VALUE!</v>
      </c>
      <c r="AG14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4" t="b">
        <f>AND(StudentTable[[#This Row],[exists]],ISNUMBER(FIND(" ",StudentTable[[#This Row],[normalized email]])))</f>
        <v>0</v>
      </c>
      <c r="AI144" t="b">
        <f>AND(StudentTable[[#This Row],[exists]],ISERROR(FIND(".",RIGHT(StudentTable[[#This Row],[normalized email]],LEN(StudentTable[[#This Row],[normalized email]])-StudentTable[[#This Row],[at post in email]]))))</f>
        <v>0</v>
      </c>
      <c r="AJ144" t="b">
        <f>AND(StudentTable[[#This Row],[exists]],StudentTable[[#This Row],[normalized email]]&lt;&gt;"",COUNTIF(StudentTable[normalized email],StudentTable[[#This Row],[normalized email]])&gt;1)</f>
        <v>0</v>
      </c>
      <c r="AK144" t="b">
        <f>AND(StudentTable[[#This Row],[exists]],ISNUMBER(FIND("mial.",StudentTable[[#This Row],[normalized email]],StudentTable[[#This Row],[at post in email]]+1)))</f>
        <v>0</v>
      </c>
      <c r="AL144" t="b">
        <f>AND(StudentTable[[#This Row],[exists]],ISNUMBER(FIND("mil.",StudentTable[[#This Row],[normalized email]],StudentTable[[#This Row],[at post in email]]+1)))</f>
        <v>0</v>
      </c>
      <c r="AM144" t="b">
        <f>AND(StudentTable[[#This Row],[exists]],ISNUMBER(FIND("mal.",StudentTable[[#This Row],[normalized email]],StudentTable[[#This Row],[at post in email]]+1)))</f>
        <v>0</v>
      </c>
    </row>
    <row r="145" spans="1:39" ht="15.75" x14ac:dyDescent="0.25">
      <c r="A145" s="18">
        <v>131</v>
      </c>
      <c r="B145" s="31"/>
      <c r="C145" s="31"/>
      <c r="D145" s="31"/>
      <c r="E145" s="31"/>
      <c r="F145" s="34" t="str">
        <f>StudentTable[[#This Row],[grade string]]</f>
        <v/>
      </c>
      <c r="G145" s="34"/>
      <c r="H14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5" s="45" t="str">
        <f>StudentTable[[#This Row],[normalized full name]]</f>
        <v/>
      </c>
      <c r="J14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5" t="b">
        <f>AND(StudentTable[[#This Row],[exists]],OR(StudentTable[[#This Row],[blank full name]]))</f>
        <v>0</v>
      </c>
      <c r="L145" t="b">
        <f>AND(StudentTable[[#This Row],[exists]],OR(StudentTable[[#This Row],[blank full name]]))</f>
        <v>0</v>
      </c>
      <c r="M145" t="b">
        <f>AND(StudentTable[[#This Row],[exists]],OR(ISBLANK(StudentTable[[#This Row],[Active Email Address
(for login name and communication)]]),StudentTable[[#This Row],[email has many at]:[email duplicated]]))</f>
        <v>0</v>
      </c>
      <c r="N145" t="b">
        <f>AND(StudentTable[[#This Row],[exists]],ISBLANK(StudentTable[[#This Row],[Class]]))</f>
        <v>0</v>
      </c>
      <c r="O145" t="b">
        <f>AND(StudentTable[[#This Row],[exists]],ISERROR(_xlfn.XMATCH(StudentTable[[#This Row],[Form
(P1-P6, S1-S6)]],{"P1","P2","P3","P4","P5","P6","S1","S2","S3","S4","S5","S6"})))</f>
        <v>0</v>
      </c>
      <c r="P145" t="b">
        <f>AND(StudentTable[[#This Row],[exists]],ISBLANK(StudentTable[[#This Row],[Submission Batch'#]]))</f>
        <v>0</v>
      </c>
      <c r="Q145" t="b">
        <f>AND(StudentTable[[#This Row],[exists]],StudentTable[[#This Row],[gname in fname tail]])</f>
        <v>0</v>
      </c>
      <c r="R145" t="b">
        <f>AND(StudentTable[[#This Row],[exists]],StudentTable[[#This Row],[fname in gname head]])</f>
        <v>0</v>
      </c>
      <c r="S145" t="b">
        <f>AND(StudentTable[[#This Row],[exists]],OR(StudentTable[[#This Row],[email has mial.]:[email has mal.]]))</f>
        <v>0</v>
      </c>
      <c r="T145" t="str">
        <f>IF(StudentTable[[#This Row],[exists]],UPPER(TRIM(CLEAN(StudentTable[[#This Row],[Family Name 
(As printed in the HKID)]]))),"")</f>
        <v/>
      </c>
      <c r="U145" t="str">
        <f>IF(StudentTable[[#This Row],[exists]],PROPER(TRIM(CLEAN(StudentTable[[#This Row],[Given Name 
(As printed in the HKID)]]))),"")</f>
        <v/>
      </c>
      <c r="V145" t="str">
        <f>IF(StudentTable[[#This Row],[exists]],TRIM(UPPER(StudentTable[[#This Row],[normalized family name]])&amp;" "&amp;PROPER(StudentTable[[#This Row],[normalized given name]])),"")</f>
        <v/>
      </c>
      <c r="W145" t="str">
        <f>IF(StudentTable[[#This Row],[exists]],LOWER(TRIM(CLEAN(StudentTable[[#This Row],[Active Email Address
(for login name and communication)]]))),"")</f>
        <v/>
      </c>
      <c r="X145" t="b">
        <f>StudentTable[[#This Row],[normalized full name]]=""</f>
        <v>1</v>
      </c>
      <c r="Y145" t="e">
        <f>SEARCH(" "&amp;StudentTable[[#This Row],[normalized given name]], StudentTable[[#This Row],[normalized family name]])</f>
        <v>#VALUE!</v>
      </c>
      <c r="Z145" t="e">
        <f>SEARCH(StudentTable[[#This Row],[normalized family name]]&amp;" ",StudentTable[[#This Row],[normalized given name]])</f>
        <v>#VALUE!</v>
      </c>
      <c r="AA14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5" t="b">
        <f>AND(StudentTable[[#This Row],[exists]],StudentTable[[#This Row],[normalized family name]]&lt;&gt;"",IF(ISERROR(StudentTable[[#This Row],[fname in gname]]),FALSE, StudentTable[[#This Row],[fname in gname]]=1))</f>
        <v>0</v>
      </c>
      <c r="AC145" t="e">
        <f>VALUE(LEFT(TRIM(CLEAN(StudentTable[[#This Row],[Class]])),1))</f>
        <v>#VALUE!</v>
      </c>
      <c r="AD145" t="e">
        <f>VALUE(RIGHT(TRIM(CLEAN(StudentTable[[#This Row],[Class]])),1))</f>
        <v>#VALUE!</v>
      </c>
      <c r="AE14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5" t="e">
        <f>FIND("@",StudentTable[[#This Row],[normalized email]])</f>
        <v>#VALUE!</v>
      </c>
      <c r="AG14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5" t="b">
        <f>AND(StudentTable[[#This Row],[exists]],ISNUMBER(FIND(" ",StudentTable[[#This Row],[normalized email]])))</f>
        <v>0</v>
      </c>
      <c r="AI145" t="b">
        <f>AND(StudentTable[[#This Row],[exists]],ISERROR(FIND(".",RIGHT(StudentTable[[#This Row],[normalized email]],LEN(StudentTable[[#This Row],[normalized email]])-StudentTable[[#This Row],[at post in email]]))))</f>
        <v>0</v>
      </c>
      <c r="AJ145" t="b">
        <f>AND(StudentTable[[#This Row],[exists]],StudentTable[[#This Row],[normalized email]]&lt;&gt;"",COUNTIF(StudentTable[normalized email],StudentTable[[#This Row],[normalized email]])&gt;1)</f>
        <v>0</v>
      </c>
      <c r="AK145" t="b">
        <f>AND(StudentTable[[#This Row],[exists]],ISNUMBER(FIND("mial.",StudentTable[[#This Row],[normalized email]],StudentTable[[#This Row],[at post in email]]+1)))</f>
        <v>0</v>
      </c>
      <c r="AL145" t="b">
        <f>AND(StudentTable[[#This Row],[exists]],ISNUMBER(FIND("mil.",StudentTable[[#This Row],[normalized email]],StudentTable[[#This Row],[at post in email]]+1)))</f>
        <v>0</v>
      </c>
      <c r="AM145" t="b">
        <f>AND(StudentTable[[#This Row],[exists]],ISNUMBER(FIND("mal.",StudentTable[[#This Row],[normalized email]],StudentTable[[#This Row],[at post in email]]+1)))</f>
        <v>0</v>
      </c>
    </row>
    <row r="146" spans="1:39" ht="15.75" x14ac:dyDescent="0.25">
      <c r="A146" s="18">
        <v>132</v>
      </c>
      <c r="B146" s="31"/>
      <c r="C146" s="31"/>
      <c r="D146" s="31"/>
      <c r="E146" s="31"/>
      <c r="F146" s="34" t="str">
        <f>StudentTable[[#This Row],[grade string]]</f>
        <v/>
      </c>
      <c r="G146" s="34"/>
      <c r="H14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6" s="45" t="str">
        <f>StudentTable[[#This Row],[normalized full name]]</f>
        <v/>
      </c>
      <c r="J14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6" t="b">
        <f>AND(StudentTable[[#This Row],[exists]],OR(StudentTable[[#This Row],[blank full name]]))</f>
        <v>0</v>
      </c>
      <c r="L146" t="b">
        <f>AND(StudentTable[[#This Row],[exists]],OR(StudentTable[[#This Row],[blank full name]]))</f>
        <v>0</v>
      </c>
      <c r="M146" t="b">
        <f>AND(StudentTable[[#This Row],[exists]],OR(ISBLANK(StudentTable[[#This Row],[Active Email Address
(for login name and communication)]]),StudentTable[[#This Row],[email has many at]:[email duplicated]]))</f>
        <v>0</v>
      </c>
      <c r="N146" t="b">
        <f>AND(StudentTable[[#This Row],[exists]],ISBLANK(StudentTable[[#This Row],[Class]]))</f>
        <v>0</v>
      </c>
      <c r="O146" t="b">
        <f>AND(StudentTable[[#This Row],[exists]],ISERROR(_xlfn.XMATCH(StudentTable[[#This Row],[Form
(P1-P6, S1-S6)]],{"P1","P2","P3","P4","P5","P6","S1","S2","S3","S4","S5","S6"})))</f>
        <v>0</v>
      </c>
      <c r="P146" t="b">
        <f>AND(StudentTable[[#This Row],[exists]],ISBLANK(StudentTable[[#This Row],[Submission Batch'#]]))</f>
        <v>0</v>
      </c>
      <c r="Q146" t="b">
        <f>AND(StudentTable[[#This Row],[exists]],StudentTable[[#This Row],[gname in fname tail]])</f>
        <v>0</v>
      </c>
      <c r="R146" t="b">
        <f>AND(StudentTable[[#This Row],[exists]],StudentTable[[#This Row],[fname in gname head]])</f>
        <v>0</v>
      </c>
      <c r="S146" t="b">
        <f>AND(StudentTable[[#This Row],[exists]],OR(StudentTable[[#This Row],[email has mial.]:[email has mal.]]))</f>
        <v>0</v>
      </c>
      <c r="T146" t="str">
        <f>IF(StudentTable[[#This Row],[exists]],UPPER(TRIM(CLEAN(StudentTable[[#This Row],[Family Name 
(As printed in the HKID)]]))),"")</f>
        <v/>
      </c>
      <c r="U146" t="str">
        <f>IF(StudentTable[[#This Row],[exists]],PROPER(TRIM(CLEAN(StudentTable[[#This Row],[Given Name 
(As printed in the HKID)]]))),"")</f>
        <v/>
      </c>
      <c r="V146" t="str">
        <f>IF(StudentTable[[#This Row],[exists]],TRIM(UPPER(StudentTable[[#This Row],[normalized family name]])&amp;" "&amp;PROPER(StudentTable[[#This Row],[normalized given name]])),"")</f>
        <v/>
      </c>
      <c r="W146" t="str">
        <f>IF(StudentTable[[#This Row],[exists]],LOWER(TRIM(CLEAN(StudentTable[[#This Row],[Active Email Address
(for login name and communication)]]))),"")</f>
        <v/>
      </c>
      <c r="X146" t="b">
        <f>StudentTable[[#This Row],[normalized full name]]=""</f>
        <v>1</v>
      </c>
      <c r="Y146" t="e">
        <f>SEARCH(" "&amp;StudentTable[[#This Row],[normalized given name]], StudentTable[[#This Row],[normalized family name]])</f>
        <v>#VALUE!</v>
      </c>
      <c r="Z146" t="e">
        <f>SEARCH(StudentTable[[#This Row],[normalized family name]]&amp;" ",StudentTable[[#This Row],[normalized given name]])</f>
        <v>#VALUE!</v>
      </c>
      <c r="AA14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6" t="b">
        <f>AND(StudentTable[[#This Row],[exists]],StudentTable[[#This Row],[normalized family name]]&lt;&gt;"",IF(ISERROR(StudentTable[[#This Row],[fname in gname]]),FALSE, StudentTable[[#This Row],[fname in gname]]=1))</f>
        <v>0</v>
      </c>
      <c r="AC146" t="e">
        <f>VALUE(LEFT(TRIM(CLEAN(StudentTable[[#This Row],[Class]])),1))</f>
        <v>#VALUE!</v>
      </c>
      <c r="AD146" t="e">
        <f>VALUE(RIGHT(TRIM(CLEAN(StudentTable[[#This Row],[Class]])),1))</f>
        <v>#VALUE!</v>
      </c>
      <c r="AE14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6" t="e">
        <f>FIND("@",StudentTable[[#This Row],[normalized email]])</f>
        <v>#VALUE!</v>
      </c>
      <c r="AG14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6" t="b">
        <f>AND(StudentTable[[#This Row],[exists]],ISNUMBER(FIND(" ",StudentTable[[#This Row],[normalized email]])))</f>
        <v>0</v>
      </c>
      <c r="AI146" t="b">
        <f>AND(StudentTable[[#This Row],[exists]],ISERROR(FIND(".",RIGHT(StudentTable[[#This Row],[normalized email]],LEN(StudentTable[[#This Row],[normalized email]])-StudentTable[[#This Row],[at post in email]]))))</f>
        <v>0</v>
      </c>
      <c r="AJ146" t="b">
        <f>AND(StudentTable[[#This Row],[exists]],StudentTable[[#This Row],[normalized email]]&lt;&gt;"",COUNTIF(StudentTable[normalized email],StudentTable[[#This Row],[normalized email]])&gt;1)</f>
        <v>0</v>
      </c>
      <c r="AK146" t="b">
        <f>AND(StudentTable[[#This Row],[exists]],ISNUMBER(FIND("mial.",StudentTable[[#This Row],[normalized email]],StudentTable[[#This Row],[at post in email]]+1)))</f>
        <v>0</v>
      </c>
      <c r="AL146" t="b">
        <f>AND(StudentTable[[#This Row],[exists]],ISNUMBER(FIND("mil.",StudentTable[[#This Row],[normalized email]],StudentTable[[#This Row],[at post in email]]+1)))</f>
        <v>0</v>
      </c>
      <c r="AM146" t="b">
        <f>AND(StudentTable[[#This Row],[exists]],ISNUMBER(FIND("mal.",StudentTable[[#This Row],[normalized email]],StudentTable[[#This Row],[at post in email]]+1)))</f>
        <v>0</v>
      </c>
    </row>
    <row r="147" spans="1:39" ht="15.75" x14ac:dyDescent="0.25">
      <c r="A147" s="18">
        <v>133</v>
      </c>
      <c r="B147" s="31"/>
      <c r="C147" s="31"/>
      <c r="D147" s="31"/>
      <c r="E147" s="31"/>
      <c r="F147" s="34" t="str">
        <f>StudentTable[[#This Row],[grade string]]</f>
        <v/>
      </c>
      <c r="G147" s="34"/>
      <c r="H14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7" s="45" t="str">
        <f>StudentTable[[#This Row],[normalized full name]]</f>
        <v/>
      </c>
      <c r="J14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7" t="b">
        <f>AND(StudentTable[[#This Row],[exists]],OR(StudentTable[[#This Row],[blank full name]]))</f>
        <v>0</v>
      </c>
      <c r="L147" t="b">
        <f>AND(StudentTable[[#This Row],[exists]],OR(StudentTable[[#This Row],[blank full name]]))</f>
        <v>0</v>
      </c>
      <c r="M147" t="b">
        <f>AND(StudentTable[[#This Row],[exists]],OR(ISBLANK(StudentTable[[#This Row],[Active Email Address
(for login name and communication)]]),StudentTable[[#This Row],[email has many at]:[email duplicated]]))</f>
        <v>0</v>
      </c>
      <c r="N147" t="b">
        <f>AND(StudentTable[[#This Row],[exists]],ISBLANK(StudentTable[[#This Row],[Class]]))</f>
        <v>0</v>
      </c>
      <c r="O147" t="b">
        <f>AND(StudentTable[[#This Row],[exists]],ISERROR(_xlfn.XMATCH(StudentTable[[#This Row],[Form
(P1-P6, S1-S6)]],{"P1","P2","P3","P4","P5","P6","S1","S2","S3","S4","S5","S6"})))</f>
        <v>0</v>
      </c>
      <c r="P147" t="b">
        <f>AND(StudentTable[[#This Row],[exists]],ISBLANK(StudentTable[[#This Row],[Submission Batch'#]]))</f>
        <v>0</v>
      </c>
      <c r="Q147" t="b">
        <f>AND(StudentTable[[#This Row],[exists]],StudentTable[[#This Row],[gname in fname tail]])</f>
        <v>0</v>
      </c>
      <c r="R147" t="b">
        <f>AND(StudentTable[[#This Row],[exists]],StudentTable[[#This Row],[fname in gname head]])</f>
        <v>0</v>
      </c>
      <c r="S147" t="b">
        <f>AND(StudentTable[[#This Row],[exists]],OR(StudentTable[[#This Row],[email has mial.]:[email has mal.]]))</f>
        <v>0</v>
      </c>
      <c r="T147" t="str">
        <f>IF(StudentTable[[#This Row],[exists]],UPPER(TRIM(CLEAN(StudentTable[[#This Row],[Family Name 
(As printed in the HKID)]]))),"")</f>
        <v/>
      </c>
      <c r="U147" t="str">
        <f>IF(StudentTable[[#This Row],[exists]],PROPER(TRIM(CLEAN(StudentTable[[#This Row],[Given Name 
(As printed in the HKID)]]))),"")</f>
        <v/>
      </c>
      <c r="V147" t="str">
        <f>IF(StudentTable[[#This Row],[exists]],TRIM(UPPER(StudentTable[[#This Row],[normalized family name]])&amp;" "&amp;PROPER(StudentTable[[#This Row],[normalized given name]])),"")</f>
        <v/>
      </c>
      <c r="W147" t="str">
        <f>IF(StudentTable[[#This Row],[exists]],LOWER(TRIM(CLEAN(StudentTable[[#This Row],[Active Email Address
(for login name and communication)]]))),"")</f>
        <v/>
      </c>
      <c r="X147" t="b">
        <f>StudentTable[[#This Row],[normalized full name]]=""</f>
        <v>1</v>
      </c>
      <c r="Y147" t="e">
        <f>SEARCH(" "&amp;StudentTable[[#This Row],[normalized given name]], StudentTable[[#This Row],[normalized family name]])</f>
        <v>#VALUE!</v>
      </c>
      <c r="Z147" t="e">
        <f>SEARCH(StudentTable[[#This Row],[normalized family name]]&amp;" ",StudentTable[[#This Row],[normalized given name]])</f>
        <v>#VALUE!</v>
      </c>
      <c r="AA14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7" t="b">
        <f>AND(StudentTable[[#This Row],[exists]],StudentTable[[#This Row],[normalized family name]]&lt;&gt;"",IF(ISERROR(StudentTable[[#This Row],[fname in gname]]),FALSE, StudentTable[[#This Row],[fname in gname]]=1))</f>
        <v>0</v>
      </c>
      <c r="AC147" t="e">
        <f>VALUE(LEFT(TRIM(CLEAN(StudentTable[[#This Row],[Class]])),1))</f>
        <v>#VALUE!</v>
      </c>
      <c r="AD147" t="e">
        <f>VALUE(RIGHT(TRIM(CLEAN(StudentTable[[#This Row],[Class]])),1))</f>
        <v>#VALUE!</v>
      </c>
      <c r="AE14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7" t="e">
        <f>FIND("@",StudentTable[[#This Row],[normalized email]])</f>
        <v>#VALUE!</v>
      </c>
      <c r="AG14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7" t="b">
        <f>AND(StudentTable[[#This Row],[exists]],ISNUMBER(FIND(" ",StudentTable[[#This Row],[normalized email]])))</f>
        <v>0</v>
      </c>
      <c r="AI147" t="b">
        <f>AND(StudentTable[[#This Row],[exists]],ISERROR(FIND(".",RIGHT(StudentTable[[#This Row],[normalized email]],LEN(StudentTable[[#This Row],[normalized email]])-StudentTable[[#This Row],[at post in email]]))))</f>
        <v>0</v>
      </c>
      <c r="AJ147" t="b">
        <f>AND(StudentTable[[#This Row],[exists]],StudentTable[[#This Row],[normalized email]]&lt;&gt;"",COUNTIF(StudentTable[normalized email],StudentTable[[#This Row],[normalized email]])&gt;1)</f>
        <v>0</v>
      </c>
      <c r="AK147" t="b">
        <f>AND(StudentTable[[#This Row],[exists]],ISNUMBER(FIND("mial.",StudentTable[[#This Row],[normalized email]],StudentTable[[#This Row],[at post in email]]+1)))</f>
        <v>0</v>
      </c>
      <c r="AL147" t="b">
        <f>AND(StudentTable[[#This Row],[exists]],ISNUMBER(FIND("mil.",StudentTable[[#This Row],[normalized email]],StudentTable[[#This Row],[at post in email]]+1)))</f>
        <v>0</v>
      </c>
      <c r="AM147" t="b">
        <f>AND(StudentTable[[#This Row],[exists]],ISNUMBER(FIND("mal.",StudentTable[[#This Row],[normalized email]],StudentTable[[#This Row],[at post in email]]+1)))</f>
        <v>0</v>
      </c>
    </row>
    <row r="148" spans="1:39" ht="15.75" x14ac:dyDescent="0.25">
      <c r="A148" s="18">
        <v>134</v>
      </c>
      <c r="B148" s="31"/>
      <c r="C148" s="31"/>
      <c r="D148" s="31"/>
      <c r="E148" s="31"/>
      <c r="F148" s="34" t="str">
        <f>StudentTable[[#This Row],[grade string]]</f>
        <v/>
      </c>
      <c r="G148" s="34"/>
      <c r="H14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8" s="45" t="str">
        <f>StudentTable[[#This Row],[normalized full name]]</f>
        <v/>
      </c>
      <c r="J14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8" t="b">
        <f>AND(StudentTable[[#This Row],[exists]],OR(StudentTable[[#This Row],[blank full name]]))</f>
        <v>0</v>
      </c>
      <c r="L148" t="b">
        <f>AND(StudentTable[[#This Row],[exists]],OR(StudentTable[[#This Row],[blank full name]]))</f>
        <v>0</v>
      </c>
      <c r="M148" t="b">
        <f>AND(StudentTable[[#This Row],[exists]],OR(ISBLANK(StudentTable[[#This Row],[Active Email Address
(for login name and communication)]]),StudentTable[[#This Row],[email has many at]:[email duplicated]]))</f>
        <v>0</v>
      </c>
      <c r="N148" t="b">
        <f>AND(StudentTable[[#This Row],[exists]],ISBLANK(StudentTable[[#This Row],[Class]]))</f>
        <v>0</v>
      </c>
      <c r="O148" t="b">
        <f>AND(StudentTable[[#This Row],[exists]],ISERROR(_xlfn.XMATCH(StudentTable[[#This Row],[Form
(P1-P6, S1-S6)]],{"P1","P2","P3","P4","P5","P6","S1","S2","S3","S4","S5","S6"})))</f>
        <v>0</v>
      </c>
      <c r="P148" t="b">
        <f>AND(StudentTable[[#This Row],[exists]],ISBLANK(StudentTable[[#This Row],[Submission Batch'#]]))</f>
        <v>0</v>
      </c>
      <c r="Q148" t="b">
        <f>AND(StudentTable[[#This Row],[exists]],StudentTable[[#This Row],[gname in fname tail]])</f>
        <v>0</v>
      </c>
      <c r="R148" t="b">
        <f>AND(StudentTable[[#This Row],[exists]],StudentTable[[#This Row],[fname in gname head]])</f>
        <v>0</v>
      </c>
      <c r="S148" t="b">
        <f>AND(StudentTable[[#This Row],[exists]],OR(StudentTable[[#This Row],[email has mial.]:[email has mal.]]))</f>
        <v>0</v>
      </c>
      <c r="T148" t="str">
        <f>IF(StudentTable[[#This Row],[exists]],UPPER(TRIM(CLEAN(StudentTable[[#This Row],[Family Name 
(As printed in the HKID)]]))),"")</f>
        <v/>
      </c>
      <c r="U148" t="str">
        <f>IF(StudentTable[[#This Row],[exists]],PROPER(TRIM(CLEAN(StudentTable[[#This Row],[Given Name 
(As printed in the HKID)]]))),"")</f>
        <v/>
      </c>
      <c r="V148" t="str">
        <f>IF(StudentTable[[#This Row],[exists]],TRIM(UPPER(StudentTable[[#This Row],[normalized family name]])&amp;" "&amp;PROPER(StudentTable[[#This Row],[normalized given name]])),"")</f>
        <v/>
      </c>
      <c r="W148" t="str">
        <f>IF(StudentTable[[#This Row],[exists]],LOWER(TRIM(CLEAN(StudentTable[[#This Row],[Active Email Address
(for login name and communication)]]))),"")</f>
        <v/>
      </c>
      <c r="X148" t="b">
        <f>StudentTable[[#This Row],[normalized full name]]=""</f>
        <v>1</v>
      </c>
      <c r="Y148" t="e">
        <f>SEARCH(" "&amp;StudentTable[[#This Row],[normalized given name]], StudentTable[[#This Row],[normalized family name]])</f>
        <v>#VALUE!</v>
      </c>
      <c r="Z148" t="e">
        <f>SEARCH(StudentTable[[#This Row],[normalized family name]]&amp;" ",StudentTable[[#This Row],[normalized given name]])</f>
        <v>#VALUE!</v>
      </c>
      <c r="AA14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8" t="b">
        <f>AND(StudentTable[[#This Row],[exists]],StudentTable[[#This Row],[normalized family name]]&lt;&gt;"",IF(ISERROR(StudentTable[[#This Row],[fname in gname]]),FALSE, StudentTable[[#This Row],[fname in gname]]=1))</f>
        <v>0</v>
      </c>
      <c r="AC148" t="e">
        <f>VALUE(LEFT(TRIM(CLEAN(StudentTable[[#This Row],[Class]])),1))</f>
        <v>#VALUE!</v>
      </c>
      <c r="AD148" t="e">
        <f>VALUE(RIGHT(TRIM(CLEAN(StudentTable[[#This Row],[Class]])),1))</f>
        <v>#VALUE!</v>
      </c>
      <c r="AE14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8" t="e">
        <f>FIND("@",StudentTable[[#This Row],[normalized email]])</f>
        <v>#VALUE!</v>
      </c>
      <c r="AG14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8" t="b">
        <f>AND(StudentTable[[#This Row],[exists]],ISNUMBER(FIND(" ",StudentTable[[#This Row],[normalized email]])))</f>
        <v>0</v>
      </c>
      <c r="AI148" t="b">
        <f>AND(StudentTable[[#This Row],[exists]],ISERROR(FIND(".",RIGHT(StudentTable[[#This Row],[normalized email]],LEN(StudentTable[[#This Row],[normalized email]])-StudentTable[[#This Row],[at post in email]]))))</f>
        <v>0</v>
      </c>
      <c r="AJ148" t="b">
        <f>AND(StudentTable[[#This Row],[exists]],StudentTable[[#This Row],[normalized email]]&lt;&gt;"",COUNTIF(StudentTable[normalized email],StudentTable[[#This Row],[normalized email]])&gt;1)</f>
        <v>0</v>
      </c>
      <c r="AK148" t="b">
        <f>AND(StudentTable[[#This Row],[exists]],ISNUMBER(FIND("mial.",StudentTable[[#This Row],[normalized email]],StudentTable[[#This Row],[at post in email]]+1)))</f>
        <v>0</v>
      </c>
      <c r="AL148" t="b">
        <f>AND(StudentTable[[#This Row],[exists]],ISNUMBER(FIND("mil.",StudentTable[[#This Row],[normalized email]],StudentTable[[#This Row],[at post in email]]+1)))</f>
        <v>0</v>
      </c>
      <c r="AM148" t="b">
        <f>AND(StudentTable[[#This Row],[exists]],ISNUMBER(FIND("mal.",StudentTable[[#This Row],[normalized email]],StudentTable[[#This Row],[at post in email]]+1)))</f>
        <v>0</v>
      </c>
    </row>
    <row r="149" spans="1:39" ht="15.75" x14ac:dyDescent="0.25">
      <c r="A149" s="18">
        <v>135</v>
      </c>
      <c r="B149" s="31"/>
      <c r="C149" s="31"/>
      <c r="D149" s="31"/>
      <c r="E149" s="31"/>
      <c r="F149" s="34" t="str">
        <f>StudentTable[[#This Row],[grade string]]</f>
        <v/>
      </c>
      <c r="G149" s="34"/>
      <c r="H14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49" s="45" t="str">
        <f>StudentTable[[#This Row],[normalized full name]]</f>
        <v/>
      </c>
      <c r="J14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49" t="b">
        <f>AND(StudentTable[[#This Row],[exists]],OR(StudentTable[[#This Row],[blank full name]]))</f>
        <v>0</v>
      </c>
      <c r="L149" t="b">
        <f>AND(StudentTable[[#This Row],[exists]],OR(StudentTable[[#This Row],[blank full name]]))</f>
        <v>0</v>
      </c>
      <c r="M149" t="b">
        <f>AND(StudentTable[[#This Row],[exists]],OR(ISBLANK(StudentTable[[#This Row],[Active Email Address
(for login name and communication)]]),StudentTable[[#This Row],[email has many at]:[email duplicated]]))</f>
        <v>0</v>
      </c>
      <c r="N149" t="b">
        <f>AND(StudentTable[[#This Row],[exists]],ISBLANK(StudentTable[[#This Row],[Class]]))</f>
        <v>0</v>
      </c>
      <c r="O149" t="b">
        <f>AND(StudentTable[[#This Row],[exists]],ISERROR(_xlfn.XMATCH(StudentTable[[#This Row],[Form
(P1-P6, S1-S6)]],{"P1","P2","P3","P4","P5","P6","S1","S2","S3","S4","S5","S6"})))</f>
        <v>0</v>
      </c>
      <c r="P149" t="b">
        <f>AND(StudentTable[[#This Row],[exists]],ISBLANK(StudentTable[[#This Row],[Submission Batch'#]]))</f>
        <v>0</v>
      </c>
      <c r="Q149" t="b">
        <f>AND(StudentTable[[#This Row],[exists]],StudentTable[[#This Row],[gname in fname tail]])</f>
        <v>0</v>
      </c>
      <c r="R149" t="b">
        <f>AND(StudentTable[[#This Row],[exists]],StudentTable[[#This Row],[fname in gname head]])</f>
        <v>0</v>
      </c>
      <c r="S149" t="b">
        <f>AND(StudentTable[[#This Row],[exists]],OR(StudentTable[[#This Row],[email has mial.]:[email has mal.]]))</f>
        <v>0</v>
      </c>
      <c r="T149" t="str">
        <f>IF(StudentTable[[#This Row],[exists]],UPPER(TRIM(CLEAN(StudentTable[[#This Row],[Family Name 
(As printed in the HKID)]]))),"")</f>
        <v/>
      </c>
      <c r="U149" t="str">
        <f>IF(StudentTable[[#This Row],[exists]],PROPER(TRIM(CLEAN(StudentTable[[#This Row],[Given Name 
(As printed in the HKID)]]))),"")</f>
        <v/>
      </c>
      <c r="V149" t="str">
        <f>IF(StudentTable[[#This Row],[exists]],TRIM(UPPER(StudentTable[[#This Row],[normalized family name]])&amp;" "&amp;PROPER(StudentTable[[#This Row],[normalized given name]])),"")</f>
        <v/>
      </c>
      <c r="W149" t="str">
        <f>IF(StudentTable[[#This Row],[exists]],LOWER(TRIM(CLEAN(StudentTable[[#This Row],[Active Email Address
(for login name and communication)]]))),"")</f>
        <v/>
      </c>
      <c r="X149" t="b">
        <f>StudentTable[[#This Row],[normalized full name]]=""</f>
        <v>1</v>
      </c>
      <c r="Y149" t="e">
        <f>SEARCH(" "&amp;StudentTable[[#This Row],[normalized given name]], StudentTable[[#This Row],[normalized family name]])</f>
        <v>#VALUE!</v>
      </c>
      <c r="Z149" t="e">
        <f>SEARCH(StudentTable[[#This Row],[normalized family name]]&amp;" ",StudentTable[[#This Row],[normalized given name]])</f>
        <v>#VALUE!</v>
      </c>
      <c r="AA14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49" t="b">
        <f>AND(StudentTable[[#This Row],[exists]],StudentTable[[#This Row],[normalized family name]]&lt;&gt;"",IF(ISERROR(StudentTable[[#This Row],[fname in gname]]),FALSE, StudentTable[[#This Row],[fname in gname]]=1))</f>
        <v>0</v>
      </c>
      <c r="AC149" t="e">
        <f>VALUE(LEFT(TRIM(CLEAN(StudentTable[[#This Row],[Class]])),1))</f>
        <v>#VALUE!</v>
      </c>
      <c r="AD149" t="e">
        <f>VALUE(RIGHT(TRIM(CLEAN(StudentTable[[#This Row],[Class]])),1))</f>
        <v>#VALUE!</v>
      </c>
      <c r="AE14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49" t="e">
        <f>FIND("@",StudentTable[[#This Row],[normalized email]])</f>
        <v>#VALUE!</v>
      </c>
      <c r="AG14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49" t="b">
        <f>AND(StudentTable[[#This Row],[exists]],ISNUMBER(FIND(" ",StudentTable[[#This Row],[normalized email]])))</f>
        <v>0</v>
      </c>
      <c r="AI149" t="b">
        <f>AND(StudentTable[[#This Row],[exists]],ISERROR(FIND(".",RIGHT(StudentTable[[#This Row],[normalized email]],LEN(StudentTable[[#This Row],[normalized email]])-StudentTable[[#This Row],[at post in email]]))))</f>
        <v>0</v>
      </c>
      <c r="AJ149" t="b">
        <f>AND(StudentTable[[#This Row],[exists]],StudentTable[[#This Row],[normalized email]]&lt;&gt;"",COUNTIF(StudentTable[normalized email],StudentTable[[#This Row],[normalized email]])&gt;1)</f>
        <v>0</v>
      </c>
      <c r="AK149" t="b">
        <f>AND(StudentTable[[#This Row],[exists]],ISNUMBER(FIND("mial.",StudentTable[[#This Row],[normalized email]],StudentTable[[#This Row],[at post in email]]+1)))</f>
        <v>0</v>
      </c>
      <c r="AL149" t="b">
        <f>AND(StudentTable[[#This Row],[exists]],ISNUMBER(FIND("mil.",StudentTable[[#This Row],[normalized email]],StudentTable[[#This Row],[at post in email]]+1)))</f>
        <v>0</v>
      </c>
      <c r="AM149" t="b">
        <f>AND(StudentTable[[#This Row],[exists]],ISNUMBER(FIND("mal.",StudentTable[[#This Row],[normalized email]],StudentTable[[#This Row],[at post in email]]+1)))</f>
        <v>0</v>
      </c>
    </row>
    <row r="150" spans="1:39" ht="15.75" x14ac:dyDescent="0.25">
      <c r="A150" s="18">
        <v>136</v>
      </c>
      <c r="B150" s="31"/>
      <c r="C150" s="31"/>
      <c r="D150" s="31"/>
      <c r="E150" s="31"/>
      <c r="F150" s="34" t="str">
        <f>StudentTable[[#This Row],[grade string]]</f>
        <v/>
      </c>
      <c r="G150" s="34"/>
      <c r="H15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0" s="45" t="str">
        <f>StudentTable[[#This Row],[normalized full name]]</f>
        <v/>
      </c>
      <c r="J15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0" t="b">
        <f>AND(StudentTable[[#This Row],[exists]],OR(StudentTable[[#This Row],[blank full name]]))</f>
        <v>0</v>
      </c>
      <c r="L150" t="b">
        <f>AND(StudentTable[[#This Row],[exists]],OR(StudentTable[[#This Row],[blank full name]]))</f>
        <v>0</v>
      </c>
      <c r="M150" t="b">
        <f>AND(StudentTable[[#This Row],[exists]],OR(ISBLANK(StudentTable[[#This Row],[Active Email Address
(for login name and communication)]]),StudentTable[[#This Row],[email has many at]:[email duplicated]]))</f>
        <v>0</v>
      </c>
      <c r="N150" t="b">
        <f>AND(StudentTable[[#This Row],[exists]],ISBLANK(StudentTable[[#This Row],[Class]]))</f>
        <v>0</v>
      </c>
      <c r="O150" t="b">
        <f>AND(StudentTable[[#This Row],[exists]],ISERROR(_xlfn.XMATCH(StudentTable[[#This Row],[Form
(P1-P6, S1-S6)]],{"P1","P2","P3","P4","P5","P6","S1","S2","S3","S4","S5","S6"})))</f>
        <v>0</v>
      </c>
      <c r="P150" t="b">
        <f>AND(StudentTable[[#This Row],[exists]],ISBLANK(StudentTable[[#This Row],[Submission Batch'#]]))</f>
        <v>0</v>
      </c>
      <c r="Q150" t="b">
        <f>AND(StudentTable[[#This Row],[exists]],StudentTable[[#This Row],[gname in fname tail]])</f>
        <v>0</v>
      </c>
      <c r="R150" t="b">
        <f>AND(StudentTable[[#This Row],[exists]],StudentTable[[#This Row],[fname in gname head]])</f>
        <v>0</v>
      </c>
      <c r="S150" t="b">
        <f>AND(StudentTable[[#This Row],[exists]],OR(StudentTable[[#This Row],[email has mial.]:[email has mal.]]))</f>
        <v>0</v>
      </c>
      <c r="T150" t="str">
        <f>IF(StudentTable[[#This Row],[exists]],UPPER(TRIM(CLEAN(StudentTable[[#This Row],[Family Name 
(As printed in the HKID)]]))),"")</f>
        <v/>
      </c>
      <c r="U150" t="str">
        <f>IF(StudentTable[[#This Row],[exists]],PROPER(TRIM(CLEAN(StudentTable[[#This Row],[Given Name 
(As printed in the HKID)]]))),"")</f>
        <v/>
      </c>
      <c r="V150" t="str">
        <f>IF(StudentTable[[#This Row],[exists]],TRIM(UPPER(StudentTable[[#This Row],[normalized family name]])&amp;" "&amp;PROPER(StudentTable[[#This Row],[normalized given name]])),"")</f>
        <v/>
      </c>
      <c r="W150" t="str">
        <f>IF(StudentTable[[#This Row],[exists]],LOWER(TRIM(CLEAN(StudentTable[[#This Row],[Active Email Address
(for login name and communication)]]))),"")</f>
        <v/>
      </c>
      <c r="X150" t="b">
        <f>StudentTable[[#This Row],[normalized full name]]=""</f>
        <v>1</v>
      </c>
      <c r="Y150" t="e">
        <f>SEARCH(" "&amp;StudentTable[[#This Row],[normalized given name]], StudentTable[[#This Row],[normalized family name]])</f>
        <v>#VALUE!</v>
      </c>
      <c r="Z150" t="e">
        <f>SEARCH(StudentTable[[#This Row],[normalized family name]]&amp;" ",StudentTable[[#This Row],[normalized given name]])</f>
        <v>#VALUE!</v>
      </c>
      <c r="AA15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0" t="b">
        <f>AND(StudentTable[[#This Row],[exists]],StudentTable[[#This Row],[normalized family name]]&lt;&gt;"",IF(ISERROR(StudentTable[[#This Row],[fname in gname]]),FALSE, StudentTable[[#This Row],[fname in gname]]=1))</f>
        <v>0</v>
      </c>
      <c r="AC150" t="e">
        <f>VALUE(LEFT(TRIM(CLEAN(StudentTable[[#This Row],[Class]])),1))</f>
        <v>#VALUE!</v>
      </c>
      <c r="AD150" t="e">
        <f>VALUE(RIGHT(TRIM(CLEAN(StudentTable[[#This Row],[Class]])),1))</f>
        <v>#VALUE!</v>
      </c>
      <c r="AE15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0" t="e">
        <f>FIND("@",StudentTable[[#This Row],[normalized email]])</f>
        <v>#VALUE!</v>
      </c>
      <c r="AG15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0" t="b">
        <f>AND(StudentTable[[#This Row],[exists]],ISNUMBER(FIND(" ",StudentTable[[#This Row],[normalized email]])))</f>
        <v>0</v>
      </c>
      <c r="AI150" t="b">
        <f>AND(StudentTable[[#This Row],[exists]],ISERROR(FIND(".",RIGHT(StudentTable[[#This Row],[normalized email]],LEN(StudentTable[[#This Row],[normalized email]])-StudentTable[[#This Row],[at post in email]]))))</f>
        <v>0</v>
      </c>
      <c r="AJ150" t="b">
        <f>AND(StudentTable[[#This Row],[exists]],StudentTable[[#This Row],[normalized email]]&lt;&gt;"",COUNTIF(StudentTable[normalized email],StudentTable[[#This Row],[normalized email]])&gt;1)</f>
        <v>0</v>
      </c>
      <c r="AK150" t="b">
        <f>AND(StudentTable[[#This Row],[exists]],ISNUMBER(FIND("mial.",StudentTable[[#This Row],[normalized email]],StudentTable[[#This Row],[at post in email]]+1)))</f>
        <v>0</v>
      </c>
      <c r="AL150" t="b">
        <f>AND(StudentTable[[#This Row],[exists]],ISNUMBER(FIND("mil.",StudentTable[[#This Row],[normalized email]],StudentTable[[#This Row],[at post in email]]+1)))</f>
        <v>0</v>
      </c>
      <c r="AM150" t="b">
        <f>AND(StudentTable[[#This Row],[exists]],ISNUMBER(FIND("mal.",StudentTable[[#This Row],[normalized email]],StudentTable[[#This Row],[at post in email]]+1)))</f>
        <v>0</v>
      </c>
    </row>
    <row r="151" spans="1:39" ht="15.75" x14ac:dyDescent="0.25">
      <c r="A151" s="18">
        <v>137</v>
      </c>
      <c r="B151" s="31"/>
      <c r="C151" s="31"/>
      <c r="D151" s="31"/>
      <c r="E151" s="31"/>
      <c r="F151" s="34" t="str">
        <f>StudentTable[[#This Row],[grade string]]</f>
        <v/>
      </c>
      <c r="G151" s="34"/>
      <c r="H15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1" s="45" t="str">
        <f>StudentTable[[#This Row],[normalized full name]]</f>
        <v/>
      </c>
      <c r="J15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1" t="b">
        <f>AND(StudentTable[[#This Row],[exists]],OR(StudentTable[[#This Row],[blank full name]]))</f>
        <v>0</v>
      </c>
      <c r="L151" t="b">
        <f>AND(StudentTable[[#This Row],[exists]],OR(StudentTable[[#This Row],[blank full name]]))</f>
        <v>0</v>
      </c>
      <c r="M151" t="b">
        <f>AND(StudentTable[[#This Row],[exists]],OR(ISBLANK(StudentTable[[#This Row],[Active Email Address
(for login name and communication)]]),StudentTable[[#This Row],[email has many at]:[email duplicated]]))</f>
        <v>0</v>
      </c>
      <c r="N151" t="b">
        <f>AND(StudentTable[[#This Row],[exists]],ISBLANK(StudentTable[[#This Row],[Class]]))</f>
        <v>0</v>
      </c>
      <c r="O151" t="b">
        <f>AND(StudentTable[[#This Row],[exists]],ISERROR(_xlfn.XMATCH(StudentTable[[#This Row],[Form
(P1-P6, S1-S6)]],{"P1","P2","P3","P4","P5","P6","S1","S2","S3","S4","S5","S6"})))</f>
        <v>0</v>
      </c>
      <c r="P151" t="b">
        <f>AND(StudentTable[[#This Row],[exists]],ISBLANK(StudentTable[[#This Row],[Submission Batch'#]]))</f>
        <v>0</v>
      </c>
      <c r="Q151" t="b">
        <f>AND(StudentTable[[#This Row],[exists]],StudentTable[[#This Row],[gname in fname tail]])</f>
        <v>0</v>
      </c>
      <c r="R151" t="b">
        <f>AND(StudentTable[[#This Row],[exists]],StudentTable[[#This Row],[fname in gname head]])</f>
        <v>0</v>
      </c>
      <c r="S151" t="b">
        <f>AND(StudentTable[[#This Row],[exists]],OR(StudentTable[[#This Row],[email has mial.]:[email has mal.]]))</f>
        <v>0</v>
      </c>
      <c r="T151" t="str">
        <f>IF(StudentTable[[#This Row],[exists]],UPPER(TRIM(CLEAN(StudentTable[[#This Row],[Family Name 
(As printed in the HKID)]]))),"")</f>
        <v/>
      </c>
      <c r="U151" t="str">
        <f>IF(StudentTable[[#This Row],[exists]],PROPER(TRIM(CLEAN(StudentTable[[#This Row],[Given Name 
(As printed in the HKID)]]))),"")</f>
        <v/>
      </c>
      <c r="V151" t="str">
        <f>IF(StudentTable[[#This Row],[exists]],TRIM(UPPER(StudentTable[[#This Row],[normalized family name]])&amp;" "&amp;PROPER(StudentTable[[#This Row],[normalized given name]])),"")</f>
        <v/>
      </c>
      <c r="W151" t="str">
        <f>IF(StudentTable[[#This Row],[exists]],LOWER(TRIM(CLEAN(StudentTable[[#This Row],[Active Email Address
(for login name and communication)]]))),"")</f>
        <v/>
      </c>
      <c r="X151" t="b">
        <f>StudentTable[[#This Row],[normalized full name]]=""</f>
        <v>1</v>
      </c>
      <c r="Y151" t="e">
        <f>SEARCH(" "&amp;StudentTable[[#This Row],[normalized given name]], StudentTable[[#This Row],[normalized family name]])</f>
        <v>#VALUE!</v>
      </c>
      <c r="Z151" t="e">
        <f>SEARCH(StudentTable[[#This Row],[normalized family name]]&amp;" ",StudentTable[[#This Row],[normalized given name]])</f>
        <v>#VALUE!</v>
      </c>
      <c r="AA15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1" t="b">
        <f>AND(StudentTable[[#This Row],[exists]],StudentTable[[#This Row],[normalized family name]]&lt;&gt;"",IF(ISERROR(StudentTable[[#This Row],[fname in gname]]),FALSE, StudentTable[[#This Row],[fname in gname]]=1))</f>
        <v>0</v>
      </c>
      <c r="AC151" t="e">
        <f>VALUE(LEFT(TRIM(CLEAN(StudentTable[[#This Row],[Class]])),1))</f>
        <v>#VALUE!</v>
      </c>
      <c r="AD151" t="e">
        <f>VALUE(RIGHT(TRIM(CLEAN(StudentTable[[#This Row],[Class]])),1))</f>
        <v>#VALUE!</v>
      </c>
      <c r="AE15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1" t="e">
        <f>FIND("@",StudentTable[[#This Row],[normalized email]])</f>
        <v>#VALUE!</v>
      </c>
      <c r="AG15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1" t="b">
        <f>AND(StudentTable[[#This Row],[exists]],ISNUMBER(FIND(" ",StudentTable[[#This Row],[normalized email]])))</f>
        <v>0</v>
      </c>
      <c r="AI151" t="b">
        <f>AND(StudentTable[[#This Row],[exists]],ISERROR(FIND(".",RIGHT(StudentTable[[#This Row],[normalized email]],LEN(StudentTable[[#This Row],[normalized email]])-StudentTable[[#This Row],[at post in email]]))))</f>
        <v>0</v>
      </c>
      <c r="AJ151" t="b">
        <f>AND(StudentTable[[#This Row],[exists]],StudentTable[[#This Row],[normalized email]]&lt;&gt;"",COUNTIF(StudentTable[normalized email],StudentTable[[#This Row],[normalized email]])&gt;1)</f>
        <v>0</v>
      </c>
      <c r="AK151" t="b">
        <f>AND(StudentTable[[#This Row],[exists]],ISNUMBER(FIND("mial.",StudentTable[[#This Row],[normalized email]],StudentTable[[#This Row],[at post in email]]+1)))</f>
        <v>0</v>
      </c>
      <c r="AL151" t="b">
        <f>AND(StudentTable[[#This Row],[exists]],ISNUMBER(FIND("mil.",StudentTable[[#This Row],[normalized email]],StudentTable[[#This Row],[at post in email]]+1)))</f>
        <v>0</v>
      </c>
      <c r="AM151" t="b">
        <f>AND(StudentTable[[#This Row],[exists]],ISNUMBER(FIND("mal.",StudentTable[[#This Row],[normalized email]],StudentTable[[#This Row],[at post in email]]+1)))</f>
        <v>0</v>
      </c>
    </row>
    <row r="152" spans="1:39" ht="15.75" x14ac:dyDescent="0.25">
      <c r="A152" s="18">
        <v>138</v>
      </c>
      <c r="B152" s="31"/>
      <c r="C152" s="31"/>
      <c r="D152" s="31"/>
      <c r="E152" s="31"/>
      <c r="F152" s="34" t="str">
        <f>StudentTable[[#This Row],[grade string]]</f>
        <v/>
      </c>
      <c r="G152" s="34"/>
      <c r="H15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2" s="45" t="str">
        <f>StudentTable[[#This Row],[normalized full name]]</f>
        <v/>
      </c>
      <c r="J15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2" t="b">
        <f>AND(StudentTable[[#This Row],[exists]],OR(StudentTable[[#This Row],[blank full name]]))</f>
        <v>0</v>
      </c>
      <c r="L152" t="b">
        <f>AND(StudentTable[[#This Row],[exists]],OR(StudentTable[[#This Row],[blank full name]]))</f>
        <v>0</v>
      </c>
      <c r="M152" t="b">
        <f>AND(StudentTable[[#This Row],[exists]],OR(ISBLANK(StudentTable[[#This Row],[Active Email Address
(for login name and communication)]]),StudentTable[[#This Row],[email has many at]:[email duplicated]]))</f>
        <v>0</v>
      </c>
      <c r="N152" t="b">
        <f>AND(StudentTable[[#This Row],[exists]],ISBLANK(StudentTable[[#This Row],[Class]]))</f>
        <v>0</v>
      </c>
      <c r="O152" t="b">
        <f>AND(StudentTable[[#This Row],[exists]],ISERROR(_xlfn.XMATCH(StudentTable[[#This Row],[Form
(P1-P6, S1-S6)]],{"P1","P2","P3","P4","P5","P6","S1","S2","S3","S4","S5","S6"})))</f>
        <v>0</v>
      </c>
      <c r="P152" t="b">
        <f>AND(StudentTable[[#This Row],[exists]],ISBLANK(StudentTable[[#This Row],[Submission Batch'#]]))</f>
        <v>0</v>
      </c>
      <c r="Q152" t="b">
        <f>AND(StudentTable[[#This Row],[exists]],StudentTable[[#This Row],[gname in fname tail]])</f>
        <v>0</v>
      </c>
      <c r="R152" t="b">
        <f>AND(StudentTable[[#This Row],[exists]],StudentTable[[#This Row],[fname in gname head]])</f>
        <v>0</v>
      </c>
      <c r="S152" t="b">
        <f>AND(StudentTable[[#This Row],[exists]],OR(StudentTable[[#This Row],[email has mial.]:[email has mal.]]))</f>
        <v>0</v>
      </c>
      <c r="T152" t="str">
        <f>IF(StudentTable[[#This Row],[exists]],UPPER(TRIM(CLEAN(StudentTable[[#This Row],[Family Name 
(As printed in the HKID)]]))),"")</f>
        <v/>
      </c>
      <c r="U152" t="str">
        <f>IF(StudentTable[[#This Row],[exists]],PROPER(TRIM(CLEAN(StudentTable[[#This Row],[Given Name 
(As printed in the HKID)]]))),"")</f>
        <v/>
      </c>
      <c r="V152" t="str">
        <f>IF(StudentTable[[#This Row],[exists]],TRIM(UPPER(StudentTable[[#This Row],[normalized family name]])&amp;" "&amp;PROPER(StudentTable[[#This Row],[normalized given name]])),"")</f>
        <v/>
      </c>
      <c r="W152" t="str">
        <f>IF(StudentTable[[#This Row],[exists]],LOWER(TRIM(CLEAN(StudentTable[[#This Row],[Active Email Address
(for login name and communication)]]))),"")</f>
        <v/>
      </c>
      <c r="X152" t="b">
        <f>StudentTable[[#This Row],[normalized full name]]=""</f>
        <v>1</v>
      </c>
      <c r="Y152" t="e">
        <f>SEARCH(" "&amp;StudentTable[[#This Row],[normalized given name]], StudentTable[[#This Row],[normalized family name]])</f>
        <v>#VALUE!</v>
      </c>
      <c r="Z152" t="e">
        <f>SEARCH(StudentTable[[#This Row],[normalized family name]]&amp;" ",StudentTable[[#This Row],[normalized given name]])</f>
        <v>#VALUE!</v>
      </c>
      <c r="AA15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2" t="b">
        <f>AND(StudentTable[[#This Row],[exists]],StudentTable[[#This Row],[normalized family name]]&lt;&gt;"",IF(ISERROR(StudentTable[[#This Row],[fname in gname]]),FALSE, StudentTable[[#This Row],[fname in gname]]=1))</f>
        <v>0</v>
      </c>
      <c r="AC152" t="e">
        <f>VALUE(LEFT(TRIM(CLEAN(StudentTable[[#This Row],[Class]])),1))</f>
        <v>#VALUE!</v>
      </c>
      <c r="AD152" t="e">
        <f>VALUE(RIGHT(TRIM(CLEAN(StudentTable[[#This Row],[Class]])),1))</f>
        <v>#VALUE!</v>
      </c>
      <c r="AE15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2" t="e">
        <f>FIND("@",StudentTable[[#This Row],[normalized email]])</f>
        <v>#VALUE!</v>
      </c>
      <c r="AG15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2" t="b">
        <f>AND(StudentTable[[#This Row],[exists]],ISNUMBER(FIND(" ",StudentTable[[#This Row],[normalized email]])))</f>
        <v>0</v>
      </c>
      <c r="AI152" t="b">
        <f>AND(StudentTable[[#This Row],[exists]],ISERROR(FIND(".",RIGHT(StudentTable[[#This Row],[normalized email]],LEN(StudentTable[[#This Row],[normalized email]])-StudentTable[[#This Row],[at post in email]]))))</f>
        <v>0</v>
      </c>
      <c r="AJ152" t="b">
        <f>AND(StudentTable[[#This Row],[exists]],StudentTable[[#This Row],[normalized email]]&lt;&gt;"",COUNTIF(StudentTable[normalized email],StudentTable[[#This Row],[normalized email]])&gt;1)</f>
        <v>0</v>
      </c>
      <c r="AK152" t="b">
        <f>AND(StudentTable[[#This Row],[exists]],ISNUMBER(FIND("mial.",StudentTable[[#This Row],[normalized email]],StudentTable[[#This Row],[at post in email]]+1)))</f>
        <v>0</v>
      </c>
      <c r="AL152" t="b">
        <f>AND(StudentTable[[#This Row],[exists]],ISNUMBER(FIND("mil.",StudentTable[[#This Row],[normalized email]],StudentTable[[#This Row],[at post in email]]+1)))</f>
        <v>0</v>
      </c>
      <c r="AM152" t="b">
        <f>AND(StudentTable[[#This Row],[exists]],ISNUMBER(FIND("mal.",StudentTable[[#This Row],[normalized email]],StudentTable[[#This Row],[at post in email]]+1)))</f>
        <v>0</v>
      </c>
    </row>
    <row r="153" spans="1:39" ht="15.75" x14ac:dyDescent="0.25">
      <c r="A153" s="18">
        <v>139</v>
      </c>
      <c r="B153" s="31"/>
      <c r="C153" s="31"/>
      <c r="D153" s="31"/>
      <c r="E153" s="31"/>
      <c r="F153" s="34" t="str">
        <f>StudentTable[[#This Row],[grade string]]</f>
        <v/>
      </c>
      <c r="G153" s="34"/>
      <c r="H15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3" s="45" t="str">
        <f>StudentTable[[#This Row],[normalized full name]]</f>
        <v/>
      </c>
      <c r="J15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3" t="b">
        <f>AND(StudentTable[[#This Row],[exists]],OR(StudentTable[[#This Row],[blank full name]]))</f>
        <v>0</v>
      </c>
      <c r="L153" t="b">
        <f>AND(StudentTable[[#This Row],[exists]],OR(StudentTable[[#This Row],[blank full name]]))</f>
        <v>0</v>
      </c>
      <c r="M153" t="b">
        <f>AND(StudentTable[[#This Row],[exists]],OR(ISBLANK(StudentTable[[#This Row],[Active Email Address
(for login name and communication)]]),StudentTable[[#This Row],[email has many at]:[email duplicated]]))</f>
        <v>0</v>
      </c>
      <c r="N153" t="b">
        <f>AND(StudentTable[[#This Row],[exists]],ISBLANK(StudentTable[[#This Row],[Class]]))</f>
        <v>0</v>
      </c>
      <c r="O153" t="b">
        <f>AND(StudentTable[[#This Row],[exists]],ISERROR(_xlfn.XMATCH(StudentTable[[#This Row],[Form
(P1-P6, S1-S6)]],{"P1","P2","P3","P4","P5","P6","S1","S2","S3","S4","S5","S6"})))</f>
        <v>0</v>
      </c>
      <c r="P153" t="b">
        <f>AND(StudentTable[[#This Row],[exists]],ISBLANK(StudentTable[[#This Row],[Submission Batch'#]]))</f>
        <v>0</v>
      </c>
      <c r="Q153" t="b">
        <f>AND(StudentTable[[#This Row],[exists]],StudentTable[[#This Row],[gname in fname tail]])</f>
        <v>0</v>
      </c>
      <c r="R153" t="b">
        <f>AND(StudentTable[[#This Row],[exists]],StudentTable[[#This Row],[fname in gname head]])</f>
        <v>0</v>
      </c>
      <c r="S153" t="b">
        <f>AND(StudentTable[[#This Row],[exists]],OR(StudentTable[[#This Row],[email has mial.]:[email has mal.]]))</f>
        <v>0</v>
      </c>
      <c r="T153" t="str">
        <f>IF(StudentTable[[#This Row],[exists]],UPPER(TRIM(CLEAN(StudentTable[[#This Row],[Family Name 
(As printed in the HKID)]]))),"")</f>
        <v/>
      </c>
      <c r="U153" t="str">
        <f>IF(StudentTable[[#This Row],[exists]],PROPER(TRIM(CLEAN(StudentTable[[#This Row],[Given Name 
(As printed in the HKID)]]))),"")</f>
        <v/>
      </c>
      <c r="V153" t="str">
        <f>IF(StudentTable[[#This Row],[exists]],TRIM(UPPER(StudentTable[[#This Row],[normalized family name]])&amp;" "&amp;PROPER(StudentTable[[#This Row],[normalized given name]])),"")</f>
        <v/>
      </c>
      <c r="W153" t="str">
        <f>IF(StudentTable[[#This Row],[exists]],LOWER(TRIM(CLEAN(StudentTable[[#This Row],[Active Email Address
(for login name and communication)]]))),"")</f>
        <v/>
      </c>
      <c r="X153" t="b">
        <f>StudentTable[[#This Row],[normalized full name]]=""</f>
        <v>1</v>
      </c>
      <c r="Y153" t="e">
        <f>SEARCH(" "&amp;StudentTable[[#This Row],[normalized given name]], StudentTable[[#This Row],[normalized family name]])</f>
        <v>#VALUE!</v>
      </c>
      <c r="Z153" t="e">
        <f>SEARCH(StudentTable[[#This Row],[normalized family name]]&amp;" ",StudentTable[[#This Row],[normalized given name]])</f>
        <v>#VALUE!</v>
      </c>
      <c r="AA15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3" t="b">
        <f>AND(StudentTable[[#This Row],[exists]],StudentTable[[#This Row],[normalized family name]]&lt;&gt;"",IF(ISERROR(StudentTable[[#This Row],[fname in gname]]),FALSE, StudentTable[[#This Row],[fname in gname]]=1))</f>
        <v>0</v>
      </c>
      <c r="AC153" t="e">
        <f>VALUE(LEFT(TRIM(CLEAN(StudentTable[[#This Row],[Class]])),1))</f>
        <v>#VALUE!</v>
      </c>
      <c r="AD153" t="e">
        <f>VALUE(RIGHT(TRIM(CLEAN(StudentTable[[#This Row],[Class]])),1))</f>
        <v>#VALUE!</v>
      </c>
      <c r="AE15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3" t="e">
        <f>FIND("@",StudentTable[[#This Row],[normalized email]])</f>
        <v>#VALUE!</v>
      </c>
      <c r="AG15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3" t="b">
        <f>AND(StudentTable[[#This Row],[exists]],ISNUMBER(FIND(" ",StudentTable[[#This Row],[normalized email]])))</f>
        <v>0</v>
      </c>
      <c r="AI153" t="b">
        <f>AND(StudentTable[[#This Row],[exists]],ISERROR(FIND(".",RIGHT(StudentTable[[#This Row],[normalized email]],LEN(StudentTable[[#This Row],[normalized email]])-StudentTable[[#This Row],[at post in email]]))))</f>
        <v>0</v>
      </c>
      <c r="AJ153" t="b">
        <f>AND(StudentTable[[#This Row],[exists]],StudentTable[[#This Row],[normalized email]]&lt;&gt;"",COUNTIF(StudentTable[normalized email],StudentTable[[#This Row],[normalized email]])&gt;1)</f>
        <v>0</v>
      </c>
      <c r="AK153" t="b">
        <f>AND(StudentTable[[#This Row],[exists]],ISNUMBER(FIND("mial.",StudentTable[[#This Row],[normalized email]],StudentTable[[#This Row],[at post in email]]+1)))</f>
        <v>0</v>
      </c>
      <c r="AL153" t="b">
        <f>AND(StudentTable[[#This Row],[exists]],ISNUMBER(FIND("mil.",StudentTable[[#This Row],[normalized email]],StudentTable[[#This Row],[at post in email]]+1)))</f>
        <v>0</v>
      </c>
      <c r="AM153" t="b">
        <f>AND(StudentTable[[#This Row],[exists]],ISNUMBER(FIND("mal.",StudentTable[[#This Row],[normalized email]],StudentTable[[#This Row],[at post in email]]+1)))</f>
        <v>0</v>
      </c>
    </row>
    <row r="154" spans="1:39" ht="15.75" x14ac:dyDescent="0.25">
      <c r="A154" s="18">
        <v>140</v>
      </c>
      <c r="B154" s="31"/>
      <c r="C154" s="31"/>
      <c r="D154" s="31"/>
      <c r="E154" s="31"/>
      <c r="F154" s="34" t="str">
        <f>StudentTable[[#This Row],[grade string]]</f>
        <v/>
      </c>
      <c r="G154" s="34"/>
      <c r="H15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4" s="45" t="str">
        <f>StudentTable[[#This Row],[normalized full name]]</f>
        <v/>
      </c>
      <c r="J15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4" t="b">
        <f>AND(StudentTable[[#This Row],[exists]],OR(StudentTable[[#This Row],[blank full name]]))</f>
        <v>0</v>
      </c>
      <c r="L154" t="b">
        <f>AND(StudentTable[[#This Row],[exists]],OR(StudentTable[[#This Row],[blank full name]]))</f>
        <v>0</v>
      </c>
      <c r="M154" t="b">
        <f>AND(StudentTable[[#This Row],[exists]],OR(ISBLANK(StudentTable[[#This Row],[Active Email Address
(for login name and communication)]]),StudentTable[[#This Row],[email has many at]:[email duplicated]]))</f>
        <v>0</v>
      </c>
      <c r="N154" t="b">
        <f>AND(StudentTable[[#This Row],[exists]],ISBLANK(StudentTable[[#This Row],[Class]]))</f>
        <v>0</v>
      </c>
      <c r="O154" t="b">
        <f>AND(StudentTable[[#This Row],[exists]],ISERROR(_xlfn.XMATCH(StudentTable[[#This Row],[Form
(P1-P6, S1-S6)]],{"P1","P2","P3","P4","P5","P6","S1","S2","S3","S4","S5","S6"})))</f>
        <v>0</v>
      </c>
      <c r="P154" t="b">
        <f>AND(StudentTable[[#This Row],[exists]],ISBLANK(StudentTable[[#This Row],[Submission Batch'#]]))</f>
        <v>0</v>
      </c>
      <c r="Q154" t="b">
        <f>AND(StudentTable[[#This Row],[exists]],StudentTable[[#This Row],[gname in fname tail]])</f>
        <v>0</v>
      </c>
      <c r="R154" t="b">
        <f>AND(StudentTable[[#This Row],[exists]],StudentTable[[#This Row],[fname in gname head]])</f>
        <v>0</v>
      </c>
      <c r="S154" t="b">
        <f>AND(StudentTable[[#This Row],[exists]],OR(StudentTable[[#This Row],[email has mial.]:[email has mal.]]))</f>
        <v>0</v>
      </c>
      <c r="T154" t="str">
        <f>IF(StudentTable[[#This Row],[exists]],UPPER(TRIM(CLEAN(StudentTable[[#This Row],[Family Name 
(As printed in the HKID)]]))),"")</f>
        <v/>
      </c>
      <c r="U154" t="str">
        <f>IF(StudentTable[[#This Row],[exists]],PROPER(TRIM(CLEAN(StudentTable[[#This Row],[Given Name 
(As printed in the HKID)]]))),"")</f>
        <v/>
      </c>
      <c r="V154" t="str">
        <f>IF(StudentTable[[#This Row],[exists]],TRIM(UPPER(StudentTable[[#This Row],[normalized family name]])&amp;" "&amp;PROPER(StudentTable[[#This Row],[normalized given name]])),"")</f>
        <v/>
      </c>
      <c r="W154" t="str">
        <f>IF(StudentTable[[#This Row],[exists]],LOWER(TRIM(CLEAN(StudentTable[[#This Row],[Active Email Address
(for login name and communication)]]))),"")</f>
        <v/>
      </c>
      <c r="X154" t="b">
        <f>StudentTable[[#This Row],[normalized full name]]=""</f>
        <v>1</v>
      </c>
      <c r="Y154" t="e">
        <f>SEARCH(" "&amp;StudentTable[[#This Row],[normalized given name]], StudentTable[[#This Row],[normalized family name]])</f>
        <v>#VALUE!</v>
      </c>
      <c r="Z154" t="e">
        <f>SEARCH(StudentTable[[#This Row],[normalized family name]]&amp;" ",StudentTable[[#This Row],[normalized given name]])</f>
        <v>#VALUE!</v>
      </c>
      <c r="AA15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4" t="b">
        <f>AND(StudentTable[[#This Row],[exists]],StudentTable[[#This Row],[normalized family name]]&lt;&gt;"",IF(ISERROR(StudentTable[[#This Row],[fname in gname]]),FALSE, StudentTable[[#This Row],[fname in gname]]=1))</f>
        <v>0</v>
      </c>
      <c r="AC154" t="e">
        <f>VALUE(LEFT(TRIM(CLEAN(StudentTable[[#This Row],[Class]])),1))</f>
        <v>#VALUE!</v>
      </c>
      <c r="AD154" t="e">
        <f>VALUE(RIGHT(TRIM(CLEAN(StudentTable[[#This Row],[Class]])),1))</f>
        <v>#VALUE!</v>
      </c>
      <c r="AE15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4" t="e">
        <f>FIND("@",StudentTable[[#This Row],[normalized email]])</f>
        <v>#VALUE!</v>
      </c>
      <c r="AG15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4" t="b">
        <f>AND(StudentTable[[#This Row],[exists]],ISNUMBER(FIND(" ",StudentTable[[#This Row],[normalized email]])))</f>
        <v>0</v>
      </c>
      <c r="AI154" t="b">
        <f>AND(StudentTable[[#This Row],[exists]],ISERROR(FIND(".",RIGHT(StudentTable[[#This Row],[normalized email]],LEN(StudentTable[[#This Row],[normalized email]])-StudentTable[[#This Row],[at post in email]]))))</f>
        <v>0</v>
      </c>
      <c r="AJ154" t="b">
        <f>AND(StudentTable[[#This Row],[exists]],StudentTable[[#This Row],[normalized email]]&lt;&gt;"",COUNTIF(StudentTable[normalized email],StudentTable[[#This Row],[normalized email]])&gt;1)</f>
        <v>0</v>
      </c>
      <c r="AK154" t="b">
        <f>AND(StudentTable[[#This Row],[exists]],ISNUMBER(FIND("mial.",StudentTable[[#This Row],[normalized email]],StudentTable[[#This Row],[at post in email]]+1)))</f>
        <v>0</v>
      </c>
      <c r="AL154" t="b">
        <f>AND(StudentTable[[#This Row],[exists]],ISNUMBER(FIND("mil.",StudentTable[[#This Row],[normalized email]],StudentTable[[#This Row],[at post in email]]+1)))</f>
        <v>0</v>
      </c>
      <c r="AM154" t="b">
        <f>AND(StudentTable[[#This Row],[exists]],ISNUMBER(FIND("mal.",StudentTable[[#This Row],[normalized email]],StudentTable[[#This Row],[at post in email]]+1)))</f>
        <v>0</v>
      </c>
    </row>
    <row r="155" spans="1:39" ht="15.75" x14ac:dyDescent="0.25">
      <c r="A155" s="18">
        <v>141</v>
      </c>
      <c r="B155" s="31"/>
      <c r="C155" s="31"/>
      <c r="D155" s="31"/>
      <c r="E155" s="31"/>
      <c r="F155" s="34" t="str">
        <f>StudentTable[[#This Row],[grade string]]</f>
        <v/>
      </c>
      <c r="G155" s="34"/>
      <c r="H15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5" s="45" t="str">
        <f>StudentTable[[#This Row],[normalized full name]]</f>
        <v/>
      </c>
      <c r="J15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5" t="b">
        <f>AND(StudentTable[[#This Row],[exists]],OR(StudentTable[[#This Row],[blank full name]]))</f>
        <v>0</v>
      </c>
      <c r="L155" t="b">
        <f>AND(StudentTable[[#This Row],[exists]],OR(StudentTable[[#This Row],[blank full name]]))</f>
        <v>0</v>
      </c>
      <c r="M155" t="b">
        <f>AND(StudentTable[[#This Row],[exists]],OR(ISBLANK(StudentTable[[#This Row],[Active Email Address
(for login name and communication)]]),StudentTable[[#This Row],[email has many at]:[email duplicated]]))</f>
        <v>0</v>
      </c>
      <c r="N155" t="b">
        <f>AND(StudentTable[[#This Row],[exists]],ISBLANK(StudentTable[[#This Row],[Class]]))</f>
        <v>0</v>
      </c>
      <c r="O155" t="b">
        <f>AND(StudentTable[[#This Row],[exists]],ISERROR(_xlfn.XMATCH(StudentTable[[#This Row],[Form
(P1-P6, S1-S6)]],{"P1","P2","P3","P4","P5","P6","S1","S2","S3","S4","S5","S6"})))</f>
        <v>0</v>
      </c>
      <c r="P155" t="b">
        <f>AND(StudentTable[[#This Row],[exists]],ISBLANK(StudentTable[[#This Row],[Submission Batch'#]]))</f>
        <v>0</v>
      </c>
      <c r="Q155" t="b">
        <f>AND(StudentTable[[#This Row],[exists]],StudentTable[[#This Row],[gname in fname tail]])</f>
        <v>0</v>
      </c>
      <c r="R155" t="b">
        <f>AND(StudentTable[[#This Row],[exists]],StudentTable[[#This Row],[fname in gname head]])</f>
        <v>0</v>
      </c>
      <c r="S155" t="b">
        <f>AND(StudentTable[[#This Row],[exists]],OR(StudentTable[[#This Row],[email has mial.]:[email has mal.]]))</f>
        <v>0</v>
      </c>
      <c r="T155" t="str">
        <f>IF(StudentTable[[#This Row],[exists]],UPPER(TRIM(CLEAN(StudentTable[[#This Row],[Family Name 
(As printed in the HKID)]]))),"")</f>
        <v/>
      </c>
      <c r="U155" t="str">
        <f>IF(StudentTable[[#This Row],[exists]],PROPER(TRIM(CLEAN(StudentTable[[#This Row],[Given Name 
(As printed in the HKID)]]))),"")</f>
        <v/>
      </c>
      <c r="V155" t="str">
        <f>IF(StudentTable[[#This Row],[exists]],TRIM(UPPER(StudentTable[[#This Row],[normalized family name]])&amp;" "&amp;PROPER(StudentTable[[#This Row],[normalized given name]])),"")</f>
        <v/>
      </c>
      <c r="W155" t="str">
        <f>IF(StudentTable[[#This Row],[exists]],LOWER(TRIM(CLEAN(StudentTable[[#This Row],[Active Email Address
(for login name and communication)]]))),"")</f>
        <v/>
      </c>
      <c r="X155" t="b">
        <f>StudentTable[[#This Row],[normalized full name]]=""</f>
        <v>1</v>
      </c>
      <c r="Y155" t="e">
        <f>SEARCH(" "&amp;StudentTable[[#This Row],[normalized given name]], StudentTable[[#This Row],[normalized family name]])</f>
        <v>#VALUE!</v>
      </c>
      <c r="Z155" t="e">
        <f>SEARCH(StudentTable[[#This Row],[normalized family name]]&amp;" ",StudentTable[[#This Row],[normalized given name]])</f>
        <v>#VALUE!</v>
      </c>
      <c r="AA15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5" t="b">
        <f>AND(StudentTable[[#This Row],[exists]],StudentTable[[#This Row],[normalized family name]]&lt;&gt;"",IF(ISERROR(StudentTable[[#This Row],[fname in gname]]),FALSE, StudentTable[[#This Row],[fname in gname]]=1))</f>
        <v>0</v>
      </c>
      <c r="AC155" t="e">
        <f>VALUE(LEFT(TRIM(CLEAN(StudentTable[[#This Row],[Class]])),1))</f>
        <v>#VALUE!</v>
      </c>
      <c r="AD155" t="e">
        <f>VALUE(RIGHT(TRIM(CLEAN(StudentTable[[#This Row],[Class]])),1))</f>
        <v>#VALUE!</v>
      </c>
      <c r="AE15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5" t="e">
        <f>FIND("@",StudentTable[[#This Row],[normalized email]])</f>
        <v>#VALUE!</v>
      </c>
      <c r="AG15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5" t="b">
        <f>AND(StudentTable[[#This Row],[exists]],ISNUMBER(FIND(" ",StudentTable[[#This Row],[normalized email]])))</f>
        <v>0</v>
      </c>
      <c r="AI155" t="b">
        <f>AND(StudentTable[[#This Row],[exists]],ISERROR(FIND(".",RIGHT(StudentTable[[#This Row],[normalized email]],LEN(StudentTable[[#This Row],[normalized email]])-StudentTable[[#This Row],[at post in email]]))))</f>
        <v>0</v>
      </c>
      <c r="AJ155" t="b">
        <f>AND(StudentTable[[#This Row],[exists]],StudentTable[[#This Row],[normalized email]]&lt;&gt;"",COUNTIF(StudentTable[normalized email],StudentTable[[#This Row],[normalized email]])&gt;1)</f>
        <v>0</v>
      </c>
      <c r="AK155" t="b">
        <f>AND(StudentTable[[#This Row],[exists]],ISNUMBER(FIND("mial.",StudentTable[[#This Row],[normalized email]],StudentTable[[#This Row],[at post in email]]+1)))</f>
        <v>0</v>
      </c>
      <c r="AL155" t="b">
        <f>AND(StudentTable[[#This Row],[exists]],ISNUMBER(FIND("mil.",StudentTable[[#This Row],[normalized email]],StudentTable[[#This Row],[at post in email]]+1)))</f>
        <v>0</v>
      </c>
      <c r="AM155" t="b">
        <f>AND(StudentTable[[#This Row],[exists]],ISNUMBER(FIND("mal.",StudentTable[[#This Row],[normalized email]],StudentTable[[#This Row],[at post in email]]+1)))</f>
        <v>0</v>
      </c>
    </row>
    <row r="156" spans="1:39" ht="15.75" x14ac:dyDescent="0.25">
      <c r="A156" s="18">
        <v>142</v>
      </c>
      <c r="B156" s="31"/>
      <c r="C156" s="31"/>
      <c r="D156" s="31"/>
      <c r="E156" s="31"/>
      <c r="F156" s="34" t="str">
        <f>StudentTable[[#This Row],[grade string]]</f>
        <v/>
      </c>
      <c r="G156" s="34"/>
      <c r="H15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6" s="45" t="str">
        <f>StudentTable[[#This Row],[normalized full name]]</f>
        <v/>
      </c>
      <c r="J15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6" t="b">
        <f>AND(StudentTable[[#This Row],[exists]],OR(StudentTable[[#This Row],[blank full name]]))</f>
        <v>0</v>
      </c>
      <c r="L156" t="b">
        <f>AND(StudentTable[[#This Row],[exists]],OR(StudentTable[[#This Row],[blank full name]]))</f>
        <v>0</v>
      </c>
      <c r="M156" t="b">
        <f>AND(StudentTable[[#This Row],[exists]],OR(ISBLANK(StudentTable[[#This Row],[Active Email Address
(for login name and communication)]]),StudentTable[[#This Row],[email has many at]:[email duplicated]]))</f>
        <v>0</v>
      </c>
      <c r="N156" t="b">
        <f>AND(StudentTable[[#This Row],[exists]],ISBLANK(StudentTable[[#This Row],[Class]]))</f>
        <v>0</v>
      </c>
      <c r="O156" t="b">
        <f>AND(StudentTable[[#This Row],[exists]],ISERROR(_xlfn.XMATCH(StudentTable[[#This Row],[Form
(P1-P6, S1-S6)]],{"P1","P2","P3","P4","P5","P6","S1","S2","S3","S4","S5","S6"})))</f>
        <v>0</v>
      </c>
      <c r="P156" t="b">
        <f>AND(StudentTable[[#This Row],[exists]],ISBLANK(StudentTable[[#This Row],[Submission Batch'#]]))</f>
        <v>0</v>
      </c>
      <c r="Q156" t="b">
        <f>AND(StudentTable[[#This Row],[exists]],StudentTable[[#This Row],[gname in fname tail]])</f>
        <v>0</v>
      </c>
      <c r="R156" t="b">
        <f>AND(StudentTable[[#This Row],[exists]],StudentTable[[#This Row],[fname in gname head]])</f>
        <v>0</v>
      </c>
      <c r="S156" t="b">
        <f>AND(StudentTable[[#This Row],[exists]],OR(StudentTable[[#This Row],[email has mial.]:[email has mal.]]))</f>
        <v>0</v>
      </c>
      <c r="T156" t="str">
        <f>IF(StudentTable[[#This Row],[exists]],UPPER(TRIM(CLEAN(StudentTable[[#This Row],[Family Name 
(As printed in the HKID)]]))),"")</f>
        <v/>
      </c>
      <c r="U156" t="str">
        <f>IF(StudentTable[[#This Row],[exists]],PROPER(TRIM(CLEAN(StudentTable[[#This Row],[Given Name 
(As printed in the HKID)]]))),"")</f>
        <v/>
      </c>
      <c r="V156" t="str">
        <f>IF(StudentTable[[#This Row],[exists]],TRIM(UPPER(StudentTable[[#This Row],[normalized family name]])&amp;" "&amp;PROPER(StudentTable[[#This Row],[normalized given name]])),"")</f>
        <v/>
      </c>
      <c r="W156" t="str">
        <f>IF(StudentTable[[#This Row],[exists]],LOWER(TRIM(CLEAN(StudentTable[[#This Row],[Active Email Address
(for login name and communication)]]))),"")</f>
        <v/>
      </c>
      <c r="X156" t="b">
        <f>StudentTable[[#This Row],[normalized full name]]=""</f>
        <v>1</v>
      </c>
      <c r="Y156" t="e">
        <f>SEARCH(" "&amp;StudentTable[[#This Row],[normalized given name]], StudentTable[[#This Row],[normalized family name]])</f>
        <v>#VALUE!</v>
      </c>
      <c r="Z156" t="e">
        <f>SEARCH(StudentTable[[#This Row],[normalized family name]]&amp;" ",StudentTable[[#This Row],[normalized given name]])</f>
        <v>#VALUE!</v>
      </c>
      <c r="AA15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6" t="b">
        <f>AND(StudentTable[[#This Row],[exists]],StudentTable[[#This Row],[normalized family name]]&lt;&gt;"",IF(ISERROR(StudentTable[[#This Row],[fname in gname]]),FALSE, StudentTable[[#This Row],[fname in gname]]=1))</f>
        <v>0</v>
      </c>
      <c r="AC156" t="e">
        <f>VALUE(LEFT(TRIM(CLEAN(StudentTable[[#This Row],[Class]])),1))</f>
        <v>#VALUE!</v>
      </c>
      <c r="AD156" t="e">
        <f>VALUE(RIGHT(TRIM(CLEAN(StudentTable[[#This Row],[Class]])),1))</f>
        <v>#VALUE!</v>
      </c>
      <c r="AE15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6" t="e">
        <f>FIND("@",StudentTable[[#This Row],[normalized email]])</f>
        <v>#VALUE!</v>
      </c>
      <c r="AG15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6" t="b">
        <f>AND(StudentTable[[#This Row],[exists]],ISNUMBER(FIND(" ",StudentTable[[#This Row],[normalized email]])))</f>
        <v>0</v>
      </c>
      <c r="AI156" t="b">
        <f>AND(StudentTable[[#This Row],[exists]],ISERROR(FIND(".",RIGHT(StudentTable[[#This Row],[normalized email]],LEN(StudentTable[[#This Row],[normalized email]])-StudentTable[[#This Row],[at post in email]]))))</f>
        <v>0</v>
      </c>
      <c r="AJ156" t="b">
        <f>AND(StudentTable[[#This Row],[exists]],StudentTable[[#This Row],[normalized email]]&lt;&gt;"",COUNTIF(StudentTable[normalized email],StudentTable[[#This Row],[normalized email]])&gt;1)</f>
        <v>0</v>
      </c>
      <c r="AK156" t="b">
        <f>AND(StudentTable[[#This Row],[exists]],ISNUMBER(FIND("mial.",StudentTable[[#This Row],[normalized email]],StudentTable[[#This Row],[at post in email]]+1)))</f>
        <v>0</v>
      </c>
      <c r="AL156" t="b">
        <f>AND(StudentTable[[#This Row],[exists]],ISNUMBER(FIND("mil.",StudentTable[[#This Row],[normalized email]],StudentTable[[#This Row],[at post in email]]+1)))</f>
        <v>0</v>
      </c>
      <c r="AM156" t="b">
        <f>AND(StudentTable[[#This Row],[exists]],ISNUMBER(FIND("mal.",StudentTable[[#This Row],[normalized email]],StudentTable[[#This Row],[at post in email]]+1)))</f>
        <v>0</v>
      </c>
    </row>
    <row r="157" spans="1:39" ht="15.75" x14ac:dyDescent="0.25">
      <c r="A157" s="18">
        <v>143</v>
      </c>
      <c r="B157" s="31"/>
      <c r="C157" s="31"/>
      <c r="D157" s="31"/>
      <c r="E157" s="31"/>
      <c r="F157" s="34" t="str">
        <f>StudentTable[[#This Row],[grade string]]</f>
        <v/>
      </c>
      <c r="G157" s="34"/>
      <c r="H15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7" s="45" t="str">
        <f>StudentTable[[#This Row],[normalized full name]]</f>
        <v/>
      </c>
      <c r="J15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7" t="b">
        <f>AND(StudentTable[[#This Row],[exists]],OR(StudentTable[[#This Row],[blank full name]]))</f>
        <v>0</v>
      </c>
      <c r="L157" t="b">
        <f>AND(StudentTable[[#This Row],[exists]],OR(StudentTable[[#This Row],[blank full name]]))</f>
        <v>0</v>
      </c>
      <c r="M157" t="b">
        <f>AND(StudentTable[[#This Row],[exists]],OR(ISBLANK(StudentTable[[#This Row],[Active Email Address
(for login name and communication)]]),StudentTable[[#This Row],[email has many at]:[email duplicated]]))</f>
        <v>0</v>
      </c>
      <c r="N157" t="b">
        <f>AND(StudentTable[[#This Row],[exists]],ISBLANK(StudentTable[[#This Row],[Class]]))</f>
        <v>0</v>
      </c>
      <c r="O157" t="b">
        <f>AND(StudentTable[[#This Row],[exists]],ISERROR(_xlfn.XMATCH(StudentTable[[#This Row],[Form
(P1-P6, S1-S6)]],{"P1","P2","P3","P4","P5","P6","S1","S2","S3","S4","S5","S6"})))</f>
        <v>0</v>
      </c>
      <c r="P157" t="b">
        <f>AND(StudentTable[[#This Row],[exists]],ISBLANK(StudentTable[[#This Row],[Submission Batch'#]]))</f>
        <v>0</v>
      </c>
      <c r="Q157" t="b">
        <f>AND(StudentTable[[#This Row],[exists]],StudentTable[[#This Row],[gname in fname tail]])</f>
        <v>0</v>
      </c>
      <c r="R157" t="b">
        <f>AND(StudentTable[[#This Row],[exists]],StudentTable[[#This Row],[fname in gname head]])</f>
        <v>0</v>
      </c>
      <c r="S157" t="b">
        <f>AND(StudentTable[[#This Row],[exists]],OR(StudentTable[[#This Row],[email has mial.]:[email has mal.]]))</f>
        <v>0</v>
      </c>
      <c r="T157" t="str">
        <f>IF(StudentTable[[#This Row],[exists]],UPPER(TRIM(CLEAN(StudentTable[[#This Row],[Family Name 
(As printed in the HKID)]]))),"")</f>
        <v/>
      </c>
      <c r="U157" t="str">
        <f>IF(StudentTable[[#This Row],[exists]],PROPER(TRIM(CLEAN(StudentTable[[#This Row],[Given Name 
(As printed in the HKID)]]))),"")</f>
        <v/>
      </c>
      <c r="V157" t="str">
        <f>IF(StudentTable[[#This Row],[exists]],TRIM(UPPER(StudentTable[[#This Row],[normalized family name]])&amp;" "&amp;PROPER(StudentTable[[#This Row],[normalized given name]])),"")</f>
        <v/>
      </c>
      <c r="W157" t="str">
        <f>IF(StudentTable[[#This Row],[exists]],LOWER(TRIM(CLEAN(StudentTable[[#This Row],[Active Email Address
(for login name and communication)]]))),"")</f>
        <v/>
      </c>
      <c r="X157" t="b">
        <f>StudentTable[[#This Row],[normalized full name]]=""</f>
        <v>1</v>
      </c>
      <c r="Y157" t="e">
        <f>SEARCH(" "&amp;StudentTable[[#This Row],[normalized given name]], StudentTable[[#This Row],[normalized family name]])</f>
        <v>#VALUE!</v>
      </c>
      <c r="Z157" t="e">
        <f>SEARCH(StudentTable[[#This Row],[normalized family name]]&amp;" ",StudentTable[[#This Row],[normalized given name]])</f>
        <v>#VALUE!</v>
      </c>
      <c r="AA15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7" t="b">
        <f>AND(StudentTable[[#This Row],[exists]],StudentTable[[#This Row],[normalized family name]]&lt;&gt;"",IF(ISERROR(StudentTable[[#This Row],[fname in gname]]),FALSE, StudentTable[[#This Row],[fname in gname]]=1))</f>
        <v>0</v>
      </c>
      <c r="AC157" t="e">
        <f>VALUE(LEFT(TRIM(CLEAN(StudentTable[[#This Row],[Class]])),1))</f>
        <v>#VALUE!</v>
      </c>
      <c r="AD157" t="e">
        <f>VALUE(RIGHT(TRIM(CLEAN(StudentTable[[#This Row],[Class]])),1))</f>
        <v>#VALUE!</v>
      </c>
      <c r="AE15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7" t="e">
        <f>FIND("@",StudentTable[[#This Row],[normalized email]])</f>
        <v>#VALUE!</v>
      </c>
      <c r="AG15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7" t="b">
        <f>AND(StudentTable[[#This Row],[exists]],ISNUMBER(FIND(" ",StudentTable[[#This Row],[normalized email]])))</f>
        <v>0</v>
      </c>
      <c r="AI157" t="b">
        <f>AND(StudentTable[[#This Row],[exists]],ISERROR(FIND(".",RIGHT(StudentTable[[#This Row],[normalized email]],LEN(StudentTable[[#This Row],[normalized email]])-StudentTable[[#This Row],[at post in email]]))))</f>
        <v>0</v>
      </c>
      <c r="AJ157" t="b">
        <f>AND(StudentTable[[#This Row],[exists]],StudentTable[[#This Row],[normalized email]]&lt;&gt;"",COUNTIF(StudentTable[normalized email],StudentTable[[#This Row],[normalized email]])&gt;1)</f>
        <v>0</v>
      </c>
      <c r="AK157" t="b">
        <f>AND(StudentTable[[#This Row],[exists]],ISNUMBER(FIND("mial.",StudentTable[[#This Row],[normalized email]],StudentTable[[#This Row],[at post in email]]+1)))</f>
        <v>0</v>
      </c>
      <c r="AL157" t="b">
        <f>AND(StudentTable[[#This Row],[exists]],ISNUMBER(FIND("mil.",StudentTable[[#This Row],[normalized email]],StudentTable[[#This Row],[at post in email]]+1)))</f>
        <v>0</v>
      </c>
      <c r="AM157" t="b">
        <f>AND(StudentTable[[#This Row],[exists]],ISNUMBER(FIND("mal.",StudentTable[[#This Row],[normalized email]],StudentTable[[#This Row],[at post in email]]+1)))</f>
        <v>0</v>
      </c>
    </row>
    <row r="158" spans="1:39" ht="15.75" x14ac:dyDescent="0.25">
      <c r="A158" s="18">
        <v>144</v>
      </c>
      <c r="B158" s="31"/>
      <c r="C158" s="31"/>
      <c r="D158" s="31"/>
      <c r="E158" s="31"/>
      <c r="F158" s="34" t="str">
        <f>StudentTable[[#This Row],[grade string]]</f>
        <v/>
      </c>
      <c r="G158" s="34"/>
      <c r="H15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8" s="45" t="str">
        <f>StudentTable[[#This Row],[normalized full name]]</f>
        <v/>
      </c>
      <c r="J15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8" t="b">
        <f>AND(StudentTable[[#This Row],[exists]],OR(StudentTable[[#This Row],[blank full name]]))</f>
        <v>0</v>
      </c>
      <c r="L158" t="b">
        <f>AND(StudentTable[[#This Row],[exists]],OR(StudentTable[[#This Row],[blank full name]]))</f>
        <v>0</v>
      </c>
      <c r="M158" t="b">
        <f>AND(StudentTable[[#This Row],[exists]],OR(ISBLANK(StudentTable[[#This Row],[Active Email Address
(for login name and communication)]]),StudentTable[[#This Row],[email has many at]:[email duplicated]]))</f>
        <v>0</v>
      </c>
      <c r="N158" t="b">
        <f>AND(StudentTable[[#This Row],[exists]],ISBLANK(StudentTable[[#This Row],[Class]]))</f>
        <v>0</v>
      </c>
      <c r="O158" t="b">
        <f>AND(StudentTable[[#This Row],[exists]],ISERROR(_xlfn.XMATCH(StudentTable[[#This Row],[Form
(P1-P6, S1-S6)]],{"P1","P2","P3","P4","P5","P6","S1","S2","S3","S4","S5","S6"})))</f>
        <v>0</v>
      </c>
      <c r="P158" t="b">
        <f>AND(StudentTable[[#This Row],[exists]],ISBLANK(StudentTable[[#This Row],[Submission Batch'#]]))</f>
        <v>0</v>
      </c>
      <c r="Q158" t="b">
        <f>AND(StudentTable[[#This Row],[exists]],StudentTable[[#This Row],[gname in fname tail]])</f>
        <v>0</v>
      </c>
      <c r="R158" t="b">
        <f>AND(StudentTable[[#This Row],[exists]],StudentTable[[#This Row],[fname in gname head]])</f>
        <v>0</v>
      </c>
      <c r="S158" t="b">
        <f>AND(StudentTable[[#This Row],[exists]],OR(StudentTable[[#This Row],[email has mial.]:[email has mal.]]))</f>
        <v>0</v>
      </c>
      <c r="T158" t="str">
        <f>IF(StudentTable[[#This Row],[exists]],UPPER(TRIM(CLEAN(StudentTable[[#This Row],[Family Name 
(As printed in the HKID)]]))),"")</f>
        <v/>
      </c>
      <c r="U158" t="str">
        <f>IF(StudentTable[[#This Row],[exists]],PROPER(TRIM(CLEAN(StudentTable[[#This Row],[Given Name 
(As printed in the HKID)]]))),"")</f>
        <v/>
      </c>
      <c r="V158" t="str">
        <f>IF(StudentTable[[#This Row],[exists]],TRIM(UPPER(StudentTable[[#This Row],[normalized family name]])&amp;" "&amp;PROPER(StudentTable[[#This Row],[normalized given name]])),"")</f>
        <v/>
      </c>
      <c r="W158" t="str">
        <f>IF(StudentTable[[#This Row],[exists]],LOWER(TRIM(CLEAN(StudentTable[[#This Row],[Active Email Address
(for login name and communication)]]))),"")</f>
        <v/>
      </c>
      <c r="X158" t="b">
        <f>StudentTable[[#This Row],[normalized full name]]=""</f>
        <v>1</v>
      </c>
      <c r="Y158" t="e">
        <f>SEARCH(" "&amp;StudentTable[[#This Row],[normalized given name]], StudentTable[[#This Row],[normalized family name]])</f>
        <v>#VALUE!</v>
      </c>
      <c r="Z158" t="e">
        <f>SEARCH(StudentTable[[#This Row],[normalized family name]]&amp;" ",StudentTable[[#This Row],[normalized given name]])</f>
        <v>#VALUE!</v>
      </c>
      <c r="AA15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8" t="b">
        <f>AND(StudentTable[[#This Row],[exists]],StudentTable[[#This Row],[normalized family name]]&lt;&gt;"",IF(ISERROR(StudentTable[[#This Row],[fname in gname]]),FALSE, StudentTable[[#This Row],[fname in gname]]=1))</f>
        <v>0</v>
      </c>
      <c r="AC158" t="e">
        <f>VALUE(LEFT(TRIM(CLEAN(StudentTable[[#This Row],[Class]])),1))</f>
        <v>#VALUE!</v>
      </c>
      <c r="AD158" t="e">
        <f>VALUE(RIGHT(TRIM(CLEAN(StudentTable[[#This Row],[Class]])),1))</f>
        <v>#VALUE!</v>
      </c>
      <c r="AE15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8" t="e">
        <f>FIND("@",StudentTable[[#This Row],[normalized email]])</f>
        <v>#VALUE!</v>
      </c>
      <c r="AG15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8" t="b">
        <f>AND(StudentTable[[#This Row],[exists]],ISNUMBER(FIND(" ",StudentTable[[#This Row],[normalized email]])))</f>
        <v>0</v>
      </c>
      <c r="AI158" t="b">
        <f>AND(StudentTable[[#This Row],[exists]],ISERROR(FIND(".",RIGHT(StudentTable[[#This Row],[normalized email]],LEN(StudentTable[[#This Row],[normalized email]])-StudentTable[[#This Row],[at post in email]]))))</f>
        <v>0</v>
      </c>
      <c r="AJ158" t="b">
        <f>AND(StudentTable[[#This Row],[exists]],StudentTable[[#This Row],[normalized email]]&lt;&gt;"",COUNTIF(StudentTable[normalized email],StudentTable[[#This Row],[normalized email]])&gt;1)</f>
        <v>0</v>
      </c>
      <c r="AK158" t="b">
        <f>AND(StudentTable[[#This Row],[exists]],ISNUMBER(FIND("mial.",StudentTable[[#This Row],[normalized email]],StudentTable[[#This Row],[at post in email]]+1)))</f>
        <v>0</v>
      </c>
      <c r="AL158" t="b">
        <f>AND(StudentTable[[#This Row],[exists]],ISNUMBER(FIND("mil.",StudentTable[[#This Row],[normalized email]],StudentTable[[#This Row],[at post in email]]+1)))</f>
        <v>0</v>
      </c>
      <c r="AM158" t="b">
        <f>AND(StudentTable[[#This Row],[exists]],ISNUMBER(FIND("mal.",StudentTable[[#This Row],[normalized email]],StudentTable[[#This Row],[at post in email]]+1)))</f>
        <v>0</v>
      </c>
    </row>
    <row r="159" spans="1:39" ht="15.75" x14ac:dyDescent="0.25">
      <c r="A159" s="18">
        <v>145</v>
      </c>
      <c r="B159" s="31"/>
      <c r="C159" s="31"/>
      <c r="D159" s="31"/>
      <c r="E159" s="31"/>
      <c r="F159" s="34" t="str">
        <f>StudentTable[[#This Row],[grade string]]</f>
        <v/>
      </c>
      <c r="G159" s="34"/>
      <c r="H15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59" s="45" t="str">
        <f>StudentTable[[#This Row],[normalized full name]]</f>
        <v/>
      </c>
      <c r="J15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59" t="b">
        <f>AND(StudentTable[[#This Row],[exists]],OR(StudentTable[[#This Row],[blank full name]]))</f>
        <v>0</v>
      </c>
      <c r="L159" t="b">
        <f>AND(StudentTable[[#This Row],[exists]],OR(StudentTable[[#This Row],[blank full name]]))</f>
        <v>0</v>
      </c>
      <c r="M159" t="b">
        <f>AND(StudentTable[[#This Row],[exists]],OR(ISBLANK(StudentTable[[#This Row],[Active Email Address
(for login name and communication)]]),StudentTable[[#This Row],[email has many at]:[email duplicated]]))</f>
        <v>0</v>
      </c>
      <c r="N159" t="b">
        <f>AND(StudentTable[[#This Row],[exists]],ISBLANK(StudentTable[[#This Row],[Class]]))</f>
        <v>0</v>
      </c>
      <c r="O159" t="b">
        <f>AND(StudentTable[[#This Row],[exists]],ISERROR(_xlfn.XMATCH(StudentTable[[#This Row],[Form
(P1-P6, S1-S6)]],{"P1","P2","P3","P4","P5","P6","S1","S2","S3","S4","S5","S6"})))</f>
        <v>0</v>
      </c>
      <c r="P159" t="b">
        <f>AND(StudentTable[[#This Row],[exists]],ISBLANK(StudentTable[[#This Row],[Submission Batch'#]]))</f>
        <v>0</v>
      </c>
      <c r="Q159" t="b">
        <f>AND(StudentTable[[#This Row],[exists]],StudentTable[[#This Row],[gname in fname tail]])</f>
        <v>0</v>
      </c>
      <c r="R159" t="b">
        <f>AND(StudentTable[[#This Row],[exists]],StudentTable[[#This Row],[fname in gname head]])</f>
        <v>0</v>
      </c>
      <c r="S159" t="b">
        <f>AND(StudentTable[[#This Row],[exists]],OR(StudentTable[[#This Row],[email has mial.]:[email has mal.]]))</f>
        <v>0</v>
      </c>
      <c r="T159" t="str">
        <f>IF(StudentTable[[#This Row],[exists]],UPPER(TRIM(CLEAN(StudentTable[[#This Row],[Family Name 
(As printed in the HKID)]]))),"")</f>
        <v/>
      </c>
      <c r="U159" t="str">
        <f>IF(StudentTable[[#This Row],[exists]],PROPER(TRIM(CLEAN(StudentTable[[#This Row],[Given Name 
(As printed in the HKID)]]))),"")</f>
        <v/>
      </c>
      <c r="V159" t="str">
        <f>IF(StudentTable[[#This Row],[exists]],TRIM(UPPER(StudentTable[[#This Row],[normalized family name]])&amp;" "&amp;PROPER(StudentTable[[#This Row],[normalized given name]])),"")</f>
        <v/>
      </c>
      <c r="W159" t="str">
        <f>IF(StudentTable[[#This Row],[exists]],LOWER(TRIM(CLEAN(StudentTable[[#This Row],[Active Email Address
(for login name and communication)]]))),"")</f>
        <v/>
      </c>
      <c r="X159" t="b">
        <f>StudentTable[[#This Row],[normalized full name]]=""</f>
        <v>1</v>
      </c>
      <c r="Y159" t="e">
        <f>SEARCH(" "&amp;StudentTable[[#This Row],[normalized given name]], StudentTable[[#This Row],[normalized family name]])</f>
        <v>#VALUE!</v>
      </c>
      <c r="Z159" t="e">
        <f>SEARCH(StudentTable[[#This Row],[normalized family name]]&amp;" ",StudentTable[[#This Row],[normalized given name]])</f>
        <v>#VALUE!</v>
      </c>
      <c r="AA15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59" t="b">
        <f>AND(StudentTable[[#This Row],[exists]],StudentTable[[#This Row],[normalized family name]]&lt;&gt;"",IF(ISERROR(StudentTable[[#This Row],[fname in gname]]),FALSE, StudentTable[[#This Row],[fname in gname]]=1))</f>
        <v>0</v>
      </c>
      <c r="AC159" t="e">
        <f>VALUE(LEFT(TRIM(CLEAN(StudentTable[[#This Row],[Class]])),1))</f>
        <v>#VALUE!</v>
      </c>
      <c r="AD159" t="e">
        <f>VALUE(RIGHT(TRIM(CLEAN(StudentTable[[#This Row],[Class]])),1))</f>
        <v>#VALUE!</v>
      </c>
      <c r="AE15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59" t="e">
        <f>FIND("@",StudentTable[[#This Row],[normalized email]])</f>
        <v>#VALUE!</v>
      </c>
      <c r="AG15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59" t="b">
        <f>AND(StudentTable[[#This Row],[exists]],ISNUMBER(FIND(" ",StudentTable[[#This Row],[normalized email]])))</f>
        <v>0</v>
      </c>
      <c r="AI159" t="b">
        <f>AND(StudentTable[[#This Row],[exists]],ISERROR(FIND(".",RIGHT(StudentTable[[#This Row],[normalized email]],LEN(StudentTable[[#This Row],[normalized email]])-StudentTable[[#This Row],[at post in email]]))))</f>
        <v>0</v>
      </c>
      <c r="AJ159" t="b">
        <f>AND(StudentTable[[#This Row],[exists]],StudentTable[[#This Row],[normalized email]]&lt;&gt;"",COUNTIF(StudentTable[normalized email],StudentTable[[#This Row],[normalized email]])&gt;1)</f>
        <v>0</v>
      </c>
      <c r="AK159" t="b">
        <f>AND(StudentTable[[#This Row],[exists]],ISNUMBER(FIND("mial.",StudentTable[[#This Row],[normalized email]],StudentTable[[#This Row],[at post in email]]+1)))</f>
        <v>0</v>
      </c>
      <c r="AL159" t="b">
        <f>AND(StudentTable[[#This Row],[exists]],ISNUMBER(FIND("mil.",StudentTable[[#This Row],[normalized email]],StudentTable[[#This Row],[at post in email]]+1)))</f>
        <v>0</v>
      </c>
      <c r="AM159" t="b">
        <f>AND(StudentTable[[#This Row],[exists]],ISNUMBER(FIND("mal.",StudentTable[[#This Row],[normalized email]],StudentTable[[#This Row],[at post in email]]+1)))</f>
        <v>0</v>
      </c>
    </row>
    <row r="160" spans="1:39" ht="15.75" x14ac:dyDescent="0.25">
      <c r="A160" s="18">
        <v>146</v>
      </c>
      <c r="B160" s="31"/>
      <c r="C160" s="31"/>
      <c r="D160" s="31"/>
      <c r="E160" s="31"/>
      <c r="F160" s="34" t="str">
        <f>StudentTable[[#This Row],[grade string]]</f>
        <v/>
      </c>
      <c r="G160" s="34"/>
      <c r="H16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0" s="45" t="str">
        <f>StudentTable[[#This Row],[normalized full name]]</f>
        <v/>
      </c>
      <c r="J16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0" t="b">
        <f>AND(StudentTable[[#This Row],[exists]],OR(StudentTable[[#This Row],[blank full name]]))</f>
        <v>0</v>
      </c>
      <c r="L160" t="b">
        <f>AND(StudentTable[[#This Row],[exists]],OR(StudentTable[[#This Row],[blank full name]]))</f>
        <v>0</v>
      </c>
      <c r="M160" t="b">
        <f>AND(StudentTable[[#This Row],[exists]],OR(ISBLANK(StudentTable[[#This Row],[Active Email Address
(for login name and communication)]]),StudentTable[[#This Row],[email has many at]:[email duplicated]]))</f>
        <v>0</v>
      </c>
      <c r="N160" t="b">
        <f>AND(StudentTable[[#This Row],[exists]],ISBLANK(StudentTable[[#This Row],[Class]]))</f>
        <v>0</v>
      </c>
      <c r="O160" t="b">
        <f>AND(StudentTable[[#This Row],[exists]],ISERROR(_xlfn.XMATCH(StudentTable[[#This Row],[Form
(P1-P6, S1-S6)]],{"P1","P2","P3","P4","P5","P6","S1","S2","S3","S4","S5","S6"})))</f>
        <v>0</v>
      </c>
      <c r="P160" t="b">
        <f>AND(StudentTable[[#This Row],[exists]],ISBLANK(StudentTable[[#This Row],[Submission Batch'#]]))</f>
        <v>0</v>
      </c>
      <c r="Q160" t="b">
        <f>AND(StudentTable[[#This Row],[exists]],StudentTable[[#This Row],[gname in fname tail]])</f>
        <v>0</v>
      </c>
      <c r="R160" t="b">
        <f>AND(StudentTable[[#This Row],[exists]],StudentTable[[#This Row],[fname in gname head]])</f>
        <v>0</v>
      </c>
      <c r="S160" t="b">
        <f>AND(StudentTable[[#This Row],[exists]],OR(StudentTable[[#This Row],[email has mial.]:[email has mal.]]))</f>
        <v>0</v>
      </c>
      <c r="T160" t="str">
        <f>IF(StudentTable[[#This Row],[exists]],UPPER(TRIM(CLEAN(StudentTable[[#This Row],[Family Name 
(As printed in the HKID)]]))),"")</f>
        <v/>
      </c>
      <c r="U160" t="str">
        <f>IF(StudentTable[[#This Row],[exists]],PROPER(TRIM(CLEAN(StudentTable[[#This Row],[Given Name 
(As printed in the HKID)]]))),"")</f>
        <v/>
      </c>
      <c r="V160" t="str">
        <f>IF(StudentTable[[#This Row],[exists]],TRIM(UPPER(StudentTable[[#This Row],[normalized family name]])&amp;" "&amp;PROPER(StudentTable[[#This Row],[normalized given name]])),"")</f>
        <v/>
      </c>
      <c r="W160" t="str">
        <f>IF(StudentTable[[#This Row],[exists]],LOWER(TRIM(CLEAN(StudentTable[[#This Row],[Active Email Address
(for login name and communication)]]))),"")</f>
        <v/>
      </c>
      <c r="X160" t="b">
        <f>StudentTable[[#This Row],[normalized full name]]=""</f>
        <v>1</v>
      </c>
      <c r="Y160" t="e">
        <f>SEARCH(" "&amp;StudentTable[[#This Row],[normalized given name]], StudentTable[[#This Row],[normalized family name]])</f>
        <v>#VALUE!</v>
      </c>
      <c r="Z160" t="e">
        <f>SEARCH(StudentTable[[#This Row],[normalized family name]]&amp;" ",StudentTable[[#This Row],[normalized given name]])</f>
        <v>#VALUE!</v>
      </c>
      <c r="AA16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0" t="b">
        <f>AND(StudentTable[[#This Row],[exists]],StudentTable[[#This Row],[normalized family name]]&lt;&gt;"",IF(ISERROR(StudentTable[[#This Row],[fname in gname]]),FALSE, StudentTable[[#This Row],[fname in gname]]=1))</f>
        <v>0</v>
      </c>
      <c r="AC160" t="e">
        <f>VALUE(LEFT(TRIM(CLEAN(StudentTable[[#This Row],[Class]])),1))</f>
        <v>#VALUE!</v>
      </c>
      <c r="AD160" t="e">
        <f>VALUE(RIGHT(TRIM(CLEAN(StudentTable[[#This Row],[Class]])),1))</f>
        <v>#VALUE!</v>
      </c>
      <c r="AE16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0" t="e">
        <f>FIND("@",StudentTable[[#This Row],[normalized email]])</f>
        <v>#VALUE!</v>
      </c>
      <c r="AG16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0" t="b">
        <f>AND(StudentTable[[#This Row],[exists]],ISNUMBER(FIND(" ",StudentTable[[#This Row],[normalized email]])))</f>
        <v>0</v>
      </c>
      <c r="AI160" t="b">
        <f>AND(StudentTable[[#This Row],[exists]],ISERROR(FIND(".",RIGHT(StudentTable[[#This Row],[normalized email]],LEN(StudentTable[[#This Row],[normalized email]])-StudentTable[[#This Row],[at post in email]]))))</f>
        <v>0</v>
      </c>
      <c r="AJ160" t="b">
        <f>AND(StudentTable[[#This Row],[exists]],StudentTable[[#This Row],[normalized email]]&lt;&gt;"",COUNTIF(StudentTable[normalized email],StudentTable[[#This Row],[normalized email]])&gt;1)</f>
        <v>0</v>
      </c>
      <c r="AK160" t="b">
        <f>AND(StudentTable[[#This Row],[exists]],ISNUMBER(FIND("mial.",StudentTable[[#This Row],[normalized email]],StudentTable[[#This Row],[at post in email]]+1)))</f>
        <v>0</v>
      </c>
      <c r="AL160" t="b">
        <f>AND(StudentTable[[#This Row],[exists]],ISNUMBER(FIND("mil.",StudentTable[[#This Row],[normalized email]],StudentTable[[#This Row],[at post in email]]+1)))</f>
        <v>0</v>
      </c>
      <c r="AM160" t="b">
        <f>AND(StudentTable[[#This Row],[exists]],ISNUMBER(FIND("mal.",StudentTable[[#This Row],[normalized email]],StudentTable[[#This Row],[at post in email]]+1)))</f>
        <v>0</v>
      </c>
    </row>
    <row r="161" spans="1:39" ht="15.75" x14ac:dyDescent="0.25">
      <c r="A161" s="18">
        <v>147</v>
      </c>
      <c r="B161" s="31"/>
      <c r="C161" s="31"/>
      <c r="D161" s="31"/>
      <c r="E161" s="31"/>
      <c r="F161" s="34" t="str">
        <f>StudentTable[[#This Row],[grade string]]</f>
        <v/>
      </c>
      <c r="G161" s="34"/>
      <c r="H16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1" s="45" t="str">
        <f>StudentTable[[#This Row],[normalized full name]]</f>
        <v/>
      </c>
      <c r="J16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1" t="b">
        <f>AND(StudentTable[[#This Row],[exists]],OR(StudentTable[[#This Row],[blank full name]]))</f>
        <v>0</v>
      </c>
      <c r="L161" t="b">
        <f>AND(StudentTable[[#This Row],[exists]],OR(StudentTable[[#This Row],[blank full name]]))</f>
        <v>0</v>
      </c>
      <c r="M161" t="b">
        <f>AND(StudentTable[[#This Row],[exists]],OR(ISBLANK(StudentTable[[#This Row],[Active Email Address
(for login name and communication)]]),StudentTable[[#This Row],[email has many at]:[email duplicated]]))</f>
        <v>0</v>
      </c>
      <c r="N161" t="b">
        <f>AND(StudentTable[[#This Row],[exists]],ISBLANK(StudentTable[[#This Row],[Class]]))</f>
        <v>0</v>
      </c>
      <c r="O161" t="b">
        <f>AND(StudentTable[[#This Row],[exists]],ISERROR(_xlfn.XMATCH(StudentTable[[#This Row],[Form
(P1-P6, S1-S6)]],{"P1","P2","P3","P4","P5","P6","S1","S2","S3","S4","S5","S6"})))</f>
        <v>0</v>
      </c>
      <c r="P161" t="b">
        <f>AND(StudentTable[[#This Row],[exists]],ISBLANK(StudentTable[[#This Row],[Submission Batch'#]]))</f>
        <v>0</v>
      </c>
      <c r="Q161" t="b">
        <f>AND(StudentTable[[#This Row],[exists]],StudentTable[[#This Row],[gname in fname tail]])</f>
        <v>0</v>
      </c>
      <c r="R161" t="b">
        <f>AND(StudentTable[[#This Row],[exists]],StudentTable[[#This Row],[fname in gname head]])</f>
        <v>0</v>
      </c>
      <c r="S161" t="b">
        <f>AND(StudentTable[[#This Row],[exists]],OR(StudentTable[[#This Row],[email has mial.]:[email has mal.]]))</f>
        <v>0</v>
      </c>
      <c r="T161" t="str">
        <f>IF(StudentTable[[#This Row],[exists]],UPPER(TRIM(CLEAN(StudentTable[[#This Row],[Family Name 
(As printed in the HKID)]]))),"")</f>
        <v/>
      </c>
      <c r="U161" t="str">
        <f>IF(StudentTable[[#This Row],[exists]],PROPER(TRIM(CLEAN(StudentTable[[#This Row],[Given Name 
(As printed in the HKID)]]))),"")</f>
        <v/>
      </c>
      <c r="V161" t="str">
        <f>IF(StudentTable[[#This Row],[exists]],TRIM(UPPER(StudentTable[[#This Row],[normalized family name]])&amp;" "&amp;PROPER(StudentTable[[#This Row],[normalized given name]])),"")</f>
        <v/>
      </c>
      <c r="W161" t="str">
        <f>IF(StudentTable[[#This Row],[exists]],LOWER(TRIM(CLEAN(StudentTable[[#This Row],[Active Email Address
(for login name and communication)]]))),"")</f>
        <v/>
      </c>
      <c r="X161" t="b">
        <f>StudentTable[[#This Row],[normalized full name]]=""</f>
        <v>1</v>
      </c>
      <c r="Y161" t="e">
        <f>SEARCH(" "&amp;StudentTable[[#This Row],[normalized given name]], StudentTable[[#This Row],[normalized family name]])</f>
        <v>#VALUE!</v>
      </c>
      <c r="Z161" t="e">
        <f>SEARCH(StudentTable[[#This Row],[normalized family name]]&amp;" ",StudentTable[[#This Row],[normalized given name]])</f>
        <v>#VALUE!</v>
      </c>
      <c r="AA16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1" t="b">
        <f>AND(StudentTable[[#This Row],[exists]],StudentTable[[#This Row],[normalized family name]]&lt;&gt;"",IF(ISERROR(StudentTable[[#This Row],[fname in gname]]),FALSE, StudentTable[[#This Row],[fname in gname]]=1))</f>
        <v>0</v>
      </c>
      <c r="AC161" t="e">
        <f>VALUE(LEFT(TRIM(CLEAN(StudentTable[[#This Row],[Class]])),1))</f>
        <v>#VALUE!</v>
      </c>
      <c r="AD161" t="e">
        <f>VALUE(RIGHT(TRIM(CLEAN(StudentTable[[#This Row],[Class]])),1))</f>
        <v>#VALUE!</v>
      </c>
      <c r="AE16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1" t="e">
        <f>FIND("@",StudentTable[[#This Row],[normalized email]])</f>
        <v>#VALUE!</v>
      </c>
      <c r="AG16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1" t="b">
        <f>AND(StudentTable[[#This Row],[exists]],ISNUMBER(FIND(" ",StudentTable[[#This Row],[normalized email]])))</f>
        <v>0</v>
      </c>
      <c r="AI161" t="b">
        <f>AND(StudentTable[[#This Row],[exists]],ISERROR(FIND(".",RIGHT(StudentTable[[#This Row],[normalized email]],LEN(StudentTable[[#This Row],[normalized email]])-StudentTable[[#This Row],[at post in email]]))))</f>
        <v>0</v>
      </c>
      <c r="AJ161" t="b">
        <f>AND(StudentTable[[#This Row],[exists]],StudentTable[[#This Row],[normalized email]]&lt;&gt;"",COUNTIF(StudentTable[normalized email],StudentTable[[#This Row],[normalized email]])&gt;1)</f>
        <v>0</v>
      </c>
      <c r="AK161" t="b">
        <f>AND(StudentTable[[#This Row],[exists]],ISNUMBER(FIND("mial.",StudentTable[[#This Row],[normalized email]],StudentTable[[#This Row],[at post in email]]+1)))</f>
        <v>0</v>
      </c>
      <c r="AL161" t="b">
        <f>AND(StudentTable[[#This Row],[exists]],ISNUMBER(FIND("mil.",StudentTable[[#This Row],[normalized email]],StudentTable[[#This Row],[at post in email]]+1)))</f>
        <v>0</v>
      </c>
      <c r="AM161" t="b">
        <f>AND(StudentTable[[#This Row],[exists]],ISNUMBER(FIND("mal.",StudentTable[[#This Row],[normalized email]],StudentTable[[#This Row],[at post in email]]+1)))</f>
        <v>0</v>
      </c>
    </row>
    <row r="162" spans="1:39" ht="15.75" x14ac:dyDescent="0.25">
      <c r="A162" s="18">
        <v>148</v>
      </c>
      <c r="B162" s="31"/>
      <c r="C162" s="31"/>
      <c r="D162" s="31"/>
      <c r="E162" s="31"/>
      <c r="F162" s="34" t="str">
        <f>StudentTable[[#This Row],[grade string]]</f>
        <v/>
      </c>
      <c r="G162" s="34"/>
      <c r="H16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2" s="45" t="str">
        <f>StudentTable[[#This Row],[normalized full name]]</f>
        <v/>
      </c>
      <c r="J16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2" t="b">
        <f>AND(StudentTable[[#This Row],[exists]],OR(StudentTable[[#This Row],[blank full name]]))</f>
        <v>0</v>
      </c>
      <c r="L162" t="b">
        <f>AND(StudentTable[[#This Row],[exists]],OR(StudentTable[[#This Row],[blank full name]]))</f>
        <v>0</v>
      </c>
      <c r="M162" t="b">
        <f>AND(StudentTable[[#This Row],[exists]],OR(ISBLANK(StudentTable[[#This Row],[Active Email Address
(for login name and communication)]]),StudentTable[[#This Row],[email has many at]:[email duplicated]]))</f>
        <v>0</v>
      </c>
      <c r="N162" t="b">
        <f>AND(StudentTable[[#This Row],[exists]],ISBLANK(StudentTable[[#This Row],[Class]]))</f>
        <v>0</v>
      </c>
      <c r="O162" t="b">
        <f>AND(StudentTable[[#This Row],[exists]],ISERROR(_xlfn.XMATCH(StudentTable[[#This Row],[Form
(P1-P6, S1-S6)]],{"P1","P2","P3","P4","P5","P6","S1","S2","S3","S4","S5","S6"})))</f>
        <v>0</v>
      </c>
      <c r="P162" t="b">
        <f>AND(StudentTable[[#This Row],[exists]],ISBLANK(StudentTable[[#This Row],[Submission Batch'#]]))</f>
        <v>0</v>
      </c>
      <c r="Q162" t="b">
        <f>AND(StudentTable[[#This Row],[exists]],StudentTable[[#This Row],[gname in fname tail]])</f>
        <v>0</v>
      </c>
      <c r="R162" t="b">
        <f>AND(StudentTable[[#This Row],[exists]],StudentTable[[#This Row],[fname in gname head]])</f>
        <v>0</v>
      </c>
      <c r="S162" t="b">
        <f>AND(StudentTable[[#This Row],[exists]],OR(StudentTable[[#This Row],[email has mial.]:[email has mal.]]))</f>
        <v>0</v>
      </c>
      <c r="T162" t="str">
        <f>IF(StudentTable[[#This Row],[exists]],UPPER(TRIM(CLEAN(StudentTable[[#This Row],[Family Name 
(As printed in the HKID)]]))),"")</f>
        <v/>
      </c>
      <c r="U162" t="str">
        <f>IF(StudentTable[[#This Row],[exists]],PROPER(TRIM(CLEAN(StudentTable[[#This Row],[Given Name 
(As printed in the HKID)]]))),"")</f>
        <v/>
      </c>
      <c r="V162" t="str">
        <f>IF(StudentTable[[#This Row],[exists]],TRIM(UPPER(StudentTable[[#This Row],[normalized family name]])&amp;" "&amp;PROPER(StudentTable[[#This Row],[normalized given name]])),"")</f>
        <v/>
      </c>
      <c r="W162" t="str">
        <f>IF(StudentTable[[#This Row],[exists]],LOWER(TRIM(CLEAN(StudentTable[[#This Row],[Active Email Address
(for login name and communication)]]))),"")</f>
        <v/>
      </c>
      <c r="X162" t="b">
        <f>StudentTable[[#This Row],[normalized full name]]=""</f>
        <v>1</v>
      </c>
      <c r="Y162" t="e">
        <f>SEARCH(" "&amp;StudentTable[[#This Row],[normalized given name]], StudentTable[[#This Row],[normalized family name]])</f>
        <v>#VALUE!</v>
      </c>
      <c r="Z162" t="e">
        <f>SEARCH(StudentTable[[#This Row],[normalized family name]]&amp;" ",StudentTable[[#This Row],[normalized given name]])</f>
        <v>#VALUE!</v>
      </c>
      <c r="AA16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2" t="b">
        <f>AND(StudentTable[[#This Row],[exists]],StudentTable[[#This Row],[normalized family name]]&lt;&gt;"",IF(ISERROR(StudentTable[[#This Row],[fname in gname]]),FALSE, StudentTable[[#This Row],[fname in gname]]=1))</f>
        <v>0</v>
      </c>
      <c r="AC162" t="e">
        <f>VALUE(LEFT(TRIM(CLEAN(StudentTable[[#This Row],[Class]])),1))</f>
        <v>#VALUE!</v>
      </c>
      <c r="AD162" t="e">
        <f>VALUE(RIGHT(TRIM(CLEAN(StudentTable[[#This Row],[Class]])),1))</f>
        <v>#VALUE!</v>
      </c>
      <c r="AE16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2" t="e">
        <f>FIND("@",StudentTable[[#This Row],[normalized email]])</f>
        <v>#VALUE!</v>
      </c>
      <c r="AG16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2" t="b">
        <f>AND(StudentTable[[#This Row],[exists]],ISNUMBER(FIND(" ",StudentTable[[#This Row],[normalized email]])))</f>
        <v>0</v>
      </c>
      <c r="AI162" t="b">
        <f>AND(StudentTable[[#This Row],[exists]],ISERROR(FIND(".",RIGHT(StudentTable[[#This Row],[normalized email]],LEN(StudentTable[[#This Row],[normalized email]])-StudentTable[[#This Row],[at post in email]]))))</f>
        <v>0</v>
      </c>
      <c r="AJ162" t="b">
        <f>AND(StudentTable[[#This Row],[exists]],StudentTable[[#This Row],[normalized email]]&lt;&gt;"",COUNTIF(StudentTable[normalized email],StudentTable[[#This Row],[normalized email]])&gt;1)</f>
        <v>0</v>
      </c>
      <c r="AK162" t="b">
        <f>AND(StudentTable[[#This Row],[exists]],ISNUMBER(FIND("mial.",StudentTable[[#This Row],[normalized email]],StudentTable[[#This Row],[at post in email]]+1)))</f>
        <v>0</v>
      </c>
      <c r="AL162" t="b">
        <f>AND(StudentTable[[#This Row],[exists]],ISNUMBER(FIND("mil.",StudentTable[[#This Row],[normalized email]],StudentTable[[#This Row],[at post in email]]+1)))</f>
        <v>0</v>
      </c>
      <c r="AM162" t="b">
        <f>AND(StudentTable[[#This Row],[exists]],ISNUMBER(FIND("mal.",StudentTable[[#This Row],[normalized email]],StudentTable[[#This Row],[at post in email]]+1)))</f>
        <v>0</v>
      </c>
    </row>
    <row r="163" spans="1:39" ht="15.75" x14ac:dyDescent="0.25">
      <c r="A163" s="18">
        <v>149</v>
      </c>
      <c r="B163" s="31"/>
      <c r="C163" s="31"/>
      <c r="D163" s="31"/>
      <c r="E163" s="31"/>
      <c r="F163" s="34" t="str">
        <f>StudentTable[[#This Row],[grade string]]</f>
        <v/>
      </c>
      <c r="G163" s="34"/>
      <c r="H16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3" s="45" t="str">
        <f>StudentTable[[#This Row],[normalized full name]]</f>
        <v/>
      </c>
      <c r="J16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3" t="b">
        <f>AND(StudentTable[[#This Row],[exists]],OR(StudentTable[[#This Row],[blank full name]]))</f>
        <v>0</v>
      </c>
      <c r="L163" t="b">
        <f>AND(StudentTable[[#This Row],[exists]],OR(StudentTable[[#This Row],[blank full name]]))</f>
        <v>0</v>
      </c>
      <c r="M163" t="b">
        <f>AND(StudentTable[[#This Row],[exists]],OR(ISBLANK(StudentTable[[#This Row],[Active Email Address
(for login name and communication)]]),StudentTable[[#This Row],[email has many at]:[email duplicated]]))</f>
        <v>0</v>
      </c>
      <c r="N163" t="b">
        <f>AND(StudentTable[[#This Row],[exists]],ISBLANK(StudentTable[[#This Row],[Class]]))</f>
        <v>0</v>
      </c>
      <c r="O163" t="b">
        <f>AND(StudentTable[[#This Row],[exists]],ISERROR(_xlfn.XMATCH(StudentTable[[#This Row],[Form
(P1-P6, S1-S6)]],{"P1","P2","P3","P4","P5","P6","S1","S2","S3","S4","S5","S6"})))</f>
        <v>0</v>
      </c>
      <c r="P163" t="b">
        <f>AND(StudentTable[[#This Row],[exists]],ISBLANK(StudentTable[[#This Row],[Submission Batch'#]]))</f>
        <v>0</v>
      </c>
      <c r="Q163" t="b">
        <f>AND(StudentTable[[#This Row],[exists]],StudentTable[[#This Row],[gname in fname tail]])</f>
        <v>0</v>
      </c>
      <c r="R163" t="b">
        <f>AND(StudentTable[[#This Row],[exists]],StudentTable[[#This Row],[fname in gname head]])</f>
        <v>0</v>
      </c>
      <c r="S163" t="b">
        <f>AND(StudentTable[[#This Row],[exists]],OR(StudentTable[[#This Row],[email has mial.]:[email has mal.]]))</f>
        <v>0</v>
      </c>
      <c r="T163" t="str">
        <f>IF(StudentTable[[#This Row],[exists]],UPPER(TRIM(CLEAN(StudentTable[[#This Row],[Family Name 
(As printed in the HKID)]]))),"")</f>
        <v/>
      </c>
      <c r="U163" t="str">
        <f>IF(StudentTable[[#This Row],[exists]],PROPER(TRIM(CLEAN(StudentTable[[#This Row],[Given Name 
(As printed in the HKID)]]))),"")</f>
        <v/>
      </c>
      <c r="V163" t="str">
        <f>IF(StudentTable[[#This Row],[exists]],TRIM(UPPER(StudentTable[[#This Row],[normalized family name]])&amp;" "&amp;PROPER(StudentTable[[#This Row],[normalized given name]])),"")</f>
        <v/>
      </c>
      <c r="W163" t="str">
        <f>IF(StudentTable[[#This Row],[exists]],LOWER(TRIM(CLEAN(StudentTable[[#This Row],[Active Email Address
(for login name and communication)]]))),"")</f>
        <v/>
      </c>
      <c r="X163" t="b">
        <f>StudentTable[[#This Row],[normalized full name]]=""</f>
        <v>1</v>
      </c>
      <c r="Y163" t="e">
        <f>SEARCH(" "&amp;StudentTable[[#This Row],[normalized given name]], StudentTable[[#This Row],[normalized family name]])</f>
        <v>#VALUE!</v>
      </c>
      <c r="Z163" t="e">
        <f>SEARCH(StudentTable[[#This Row],[normalized family name]]&amp;" ",StudentTable[[#This Row],[normalized given name]])</f>
        <v>#VALUE!</v>
      </c>
      <c r="AA16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3" t="b">
        <f>AND(StudentTable[[#This Row],[exists]],StudentTable[[#This Row],[normalized family name]]&lt;&gt;"",IF(ISERROR(StudentTable[[#This Row],[fname in gname]]),FALSE, StudentTable[[#This Row],[fname in gname]]=1))</f>
        <v>0</v>
      </c>
      <c r="AC163" t="e">
        <f>VALUE(LEFT(TRIM(CLEAN(StudentTable[[#This Row],[Class]])),1))</f>
        <v>#VALUE!</v>
      </c>
      <c r="AD163" t="e">
        <f>VALUE(RIGHT(TRIM(CLEAN(StudentTable[[#This Row],[Class]])),1))</f>
        <v>#VALUE!</v>
      </c>
      <c r="AE16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3" t="e">
        <f>FIND("@",StudentTable[[#This Row],[normalized email]])</f>
        <v>#VALUE!</v>
      </c>
      <c r="AG16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3" t="b">
        <f>AND(StudentTable[[#This Row],[exists]],ISNUMBER(FIND(" ",StudentTable[[#This Row],[normalized email]])))</f>
        <v>0</v>
      </c>
      <c r="AI163" t="b">
        <f>AND(StudentTable[[#This Row],[exists]],ISERROR(FIND(".",RIGHT(StudentTable[[#This Row],[normalized email]],LEN(StudentTable[[#This Row],[normalized email]])-StudentTable[[#This Row],[at post in email]]))))</f>
        <v>0</v>
      </c>
      <c r="AJ163" t="b">
        <f>AND(StudentTable[[#This Row],[exists]],StudentTable[[#This Row],[normalized email]]&lt;&gt;"",COUNTIF(StudentTable[normalized email],StudentTable[[#This Row],[normalized email]])&gt;1)</f>
        <v>0</v>
      </c>
      <c r="AK163" t="b">
        <f>AND(StudentTable[[#This Row],[exists]],ISNUMBER(FIND("mial.",StudentTable[[#This Row],[normalized email]],StudentTable[[#This Row],[at post in email]]+1)))</f>
        <v>0</v>
      </c>
      <c r="AL163" t="b">
        <f>AND(StudentTable[[#This Row],[exists]],ISNUMBER(FIND("mil.",StudentTable[[#This Row],[normalized email]],StudentTable[[#This Row],[at post in email]]+1)))</f>
        <v>0</v>
      </c>
      <c r="AM163" t="b">
        <f>AND(StudentTable[[#This Row],[exists]],ISNUMBER(FIND("mal.",StudentTable[[#This Row],[normalized email]],StudentTable[[#This Row],[at post in email]]+1)))</f>
        <v>0</v>
      </c>
    </row>
    <row r="164" spans="1:39" ht="15.75" x14ac:dyDescent="0.25">
      <c r="A164" s="18">
        <v>150</v>
      </c>
      <c r="B164" s="31"/>
      <c r="C164" s="31"/>
      <c r="D164" s="31"/>
      <c r="E164" s="31"/>
      <c r="F164" s="34" t="str">
        <f>StudentTable[[#This Row],[grade string]]</f>
        <v/>
      </c>
      <c r="G164" s="34"/>
      <c r="H16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4" s="45" t="str">
        <f>StudentTable[[#This Row],[normalized full name]]</f>
        <v/>
      </c>
      <c r="J16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4" t="b">
        <f>AND(StudentTable[[#This Row],[exists]],OR(StudentTable[[#This Row],[blank full name]]))</f>
        <v>0</v>
      </c>
      <c r="L164" t="b">
        <f>AND(StudentTable[[#This Row],[exists]],OR(StudentTable[[#This Row],[blank full name]]))</f>
        <v>0</v>
      </c>
      <c r="M164" t="b">
        <f>AND(StudentTable[[#This Row],[exists]],OR(ISBLANK(StudentTable[[#This Row],[Active Email Address
(for login name and communication)]]),StudentTable[[#This Row],[email has many at]:[email duplicated]]))</f>
        <v>0</v>
      </c>
      <c r="N164" t="b">
        <f>AND(StudentTable[[#This Row],[exists]],ISBLANK(StudentTable[[#This Row],[Class]]))</f>
        <v>0</v>
      </c>
      <c r="O164" t="b">
        <f>AND(StudentTable[[#This Row],[exists]],ISERROR(_xlfn.XMATCH(StudentTable[[#This Row],[Form
(P1-P6, S1-S6)]],{"P1","P2","P3","P4","P5","P6","S1","S2","S3","S4","S5","S6"})))</f>
        <v>0</v>
      </c>
      <c r="P164" t="b">
        <f>AND(StudentTable[[#This Row],[exists]],ISBLANK(StudentTable[[#This Row],[Submission Batch'#]]))</f>
        <v>0</v>
      </c>
      <c r="Q164" t="b">
        <f>AND(StudentTable[[#This Row],[exists]],StudentTable[[#This Row],[gname in fname tail]])</f>
        <v>0</v>
      </c>
      <c r="R164" t="b">
        <f>AND(StudentTable[[#This Row],[exists]],StudentTable[[#This Row],[fname in gname head]])</f>
        <v>0</v>
      </c>
      <c r="S164" t="b">
        <f>AND(StudentTable[[#This Row],[exists]],OR(StudentTable[[#This Row],[email has mial.]:[email has mal.]]))</f>
        <v>0</v>
      </c>
      <c r="T164" t="str">
        <f>IF(StudentTable[[#This Row],[exists]],UPPER(TRIM(CLEAN(StudentTable[[#This Row],[Family Name 
(As printed in the HKID)]]))),"")</f>
        <v/>
      </c>
      <c r="U164" t="str">
        <f>IF(StudentTable[[#This Row],[exists]],PROPER(TRIM(CLEAN(StudentTable[[#This Row],[Given Name 
(As printed in the HKID)]]))),"")</f>
        <v/>
      </c>
      <c r="V164" t="str">
        <f>IF(StudentTable[[#This Row],[exists]],TRIM(UPPER(StudentTable[[#This Row],[normalized family name]])&amp;" "&amp;PROPER(StudentTable[[#This Row],[normalized given name]])),"")</f>
        <v/>
      </c>
      <c r="W164" t="str">
        <f>IF(StudentTable[[#This Row],[exists]],LOWER(TRIM(CLEAN(StudentTable[[#This Row],[Active Email Address
(for login name and communication)]]))),"")</f>
        <v/>
      </c>
      <c r="X164" t="b">
        <f>StudentTable[[#This Row],[normalized full name]]=""</f>
        <v>1</v>
      </c>
      <c r="Y164" t="e">
        <f>SEARCH(" "&amp;StudentTable[[#This Row],[normalized given name]], StudentTable[[#This Row],[normalized family name]])</f>
        <v>#VALUE!</v>
      </c>
      <c r="Z164" t="e">
        <f>SEARCH(StudentTable[[#This Row],[normalized family name]]&amp;" ",StudentTable[[#This Row],[normalized given name]])</f>
        <v>#VALUE!</v>
      </c>
      <c r="AA16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4" t="b">
        <f>AND(StudentTable[[#This Row],[exists]],StudentTable[[#This Row],[normalized family name]]&lt;&gt;"",IF(ISERROR(StudentTable[[#This Row],[fname in gname]]),FALSE, StudentTable[[#This Row],[fname in gname]]=1))</f>
        <v>0</v>
      </c>
      <c r="AC164" t="e">
        <f>VALUE(LEFT(TRIM(CLEAN(StudentTable[[#This Row],[Class]])),1))</f>
        <v>#VALUE!</v>
      </c>
      <c r="AD164" t="e">
        <f>VALUE(RIGHT(TRIM(CLEAN(StudentTable[[#This Row],[Class]])),1))</f>
        <v>#VALUE!</v>
      </c>
      <c r="AE16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4" t="e">
        <f>FIND("@",StudentTable[[#This Row],[normalized email]])</f>
        <v>#VALUE!</v>
      </c>
      <c r="AG16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4" t="b">
        <f>AND(StudentTable[[#This Row],[exists]],ISNUMBER(FIND(" ",StudentTable[[#This Row],[normalized email]])))</f>
        <v>0</v>
      </c>
      <c r="AI164" t="b">
        <f>AND(StudentTable[[#This Row],[exists]],ISERROR(FIND(".",RIGHT(StudentTable[[#This Row],[normalized email]],LEN(StudentTable[[#This Row],[normalized email]])-StudentTable[[#This Row],[at post in email]]))))</f>
        <v>0</v>
      </c>
      <c r="AJ164" t="b">
        <f>AND(StudentTable[[#This Row],[exists]],StudentTable[[#This Row],[normalized email]]&lt;&gt;"",COUNTIF(StudentTable[normalized email],StudentTable[[#This Row],[normalized email]])&gt;1)</f>
        <v>0</v>
      </c>
      <c r="AK164" t="b">
        <f>AND(StudentTable[[#This Row],[exists]],ISNUMBER(FIND("mial.",StudentTable[[#This Row],[normalized email]],StudentTable[[#This Row],[at post in email]]+1)))</f>
        <v>0</v>
      </c>
      <c r="AL164" t="b">
        <f>AND(StudentTable[[#This Row],[exists]],ISNUMBER(FIND("mil.",StudentTable[[#This Row],[normalized email]],StudentTable[[#This Row],[at post in email]]+1)))</f>
        <v>0</v>
      </c>
      <c r="AM164" t="b">
        <f>AND(StudentTable[[#This Row],[exists]],ISNUMBER(FIND("mal.",StudentTable[[#This Row],[normalized email]],StudentTable[[#This Row],[at post in email]]+1)))</f>
        <v>0</v>
      </c>
    </row>
    <row r="165" spans="1:39" ht="15.75" x14ac:dyDescent="0.25">
      <c r="A165" s="18">
        <v>151</v>
      </c>
      <c r="B165" s="31"/>
      <c r="C165" s="31"/>
      <c r="D165" s="31"/>
      <c r="E165" s="31"/>
      <c r="F165" s="34" t="str">
        <f>StudentTable[[#This Row],[grade string]]</f>
        <v/>
      </c>
      <c r="G165" s="34"/>
      <c r="H16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5" s="45" t="str">
        <f>StudentTable[[#This Row],[normalized full name]]</f>
        <v/>
      </c>
      <c r="J16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5" t="b">
        <f>AND(StudentTable[[#This Row],[exists]],OR(StudentTable[[#This Row],[blank full name]]))</f>
        <v>0</v>
      </c>
      <c r="L165" t="b">
        <f>AND(StudentTable[[#This Row],[exists]],OR(StudentTable[[#This Row],[blank full name]]))</f>
        <v>0</v>
      </c>
      <c r="M165" t="b">
        <f>AND(StudentTable[[#This Row],[exists]],OR(ISBLANK(StudentTable[[#This Row],[Active Email Address
(for login name and communication)]]),StudentTable[[#This Row],[email has many at]:[email duplicated]]))</f>
        <v>0</v>
      </c>
      <c r="N165" t="b">
        <f>AND(StudentTable[[#This Row],[exists]],ISBLANK(StudentTable[[#This Row],[Class]]))</f>
        <v>0</v>
      </c>
      <c r="O165" t="b">
        <f>AND(StudentTable[[#This Row],[exists]],ISERROR(_xlfn.XMATCH(StudentTable[[#This Row],[Form
(P1-P6, S1-S6)]],{"P1","P2","P3","P4","P5","P6","S1","S2","S3","S4","S5","S6"})))</f>
        <v>0</v>
      </c>
      <c r="P165" t="b">
        <f>AND(StudentTable[[#This Row],[exists]],ISBLANK(StudentTable[[#This Row],[Submission Batch'#]]))</f>
        <v>0</v>
      </c>
      <c r="Q165" t="b">
        <f>AND(StudentTable[[#This Row],[exists]],StudentTable[[#This Row],[gname in fname tail]])</f>
        <v>0</v>
      </c>
      <c r="R165" t="b">
        <f>AND(StudentTable[[#This Row],[exists]],StudentTable[[#This Row],[fname in gname head]])</f>
        <v>0</v>
      </c>
      <c r="S165" t="b">
        <f>AND(StudentTable[[#This Row],[exists]],OR(StudentTable[[#This Row],[email has mial.]:[email has mal.]]))</f>
        <v>0</v>
      </c>
      <c r="T165" t="str">
        <f>IF(StudentTable[[#This Row],[exists]],UPPER(TRIM(CLEAN(StudentTable[[#This Row],[Family Name 
(As printed in the HKID)]]))),"")</f>
        <v/>
      </c>
      <c r="U165" t="str">
        <f>IF(StudentTable[[#This Row],[exists]],PROPER(TRIM(CLEAN(StudentTable[[#This Row],[Given Name 
(As printed in the HKID)]]))),"")</f>
        <v/>
      </c>
      <c r="V165" t="str">
        <f>IF(StudentTable[[#This Row],[exists]],TRIM(UPPER(StudentTable[[#This Row],[normalized family name]])&amp;" "&amp;PROPER(StudentTable[[#This Row],[normalized given name]])),"")</f>
        <v/>
      </c>
      <c r="W165" t="str">
        <f>IF(StudentTable[[#This Row],[exists]],LOWER(TRIM(CLEAN(StudentTable[[#This Row],[Active Email Address
(for login name and communication)]]))),"")</f>
        <v/>
      </c>
      <c r="X165" t="b">
        <f>StudentTable[[#This Row],[normalized full name]]=""</f>
        <v>1</v>
      </c>
      <c r="Y165" t="e">
        <f>SEARCH(" "&amp;StudentTable[[#This Row],[normalized given name]], StudentTable[[#This Row],[normalized family name]])</f>
        <v>#VALUE!</v>
      </c>
      <c r="Z165" t="e">
        <f>SEARCH(StudentTable[[#This Row],[normalized family name]]&amp;" ",StudentTable[[#This Row],[normalized given name]])</f>
        <v>#VALUE!</v>
      </c>
      <c r="AA16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5" t="b">
        <f>AND(StudentTable[[#This Row],[exists]],StudentTable[[#This Row],[normalized family name]]&lt;&gt;"",IF(ISERROR(StudentTable[[#This Row],[fname in gname]]),FALSE, StudentTable[[#This Row],[fname in gname]]=1))</f>
        <v>0</v>
      </c>
      <c r="AC165" t="e">
        <f>VALUE(LEFT(TRIM(CLEAN(StudentTable[[#This Row],[Class]])),1))</f>
        <v>#VALUE!</v>
      </c>
      <c r="AD165" t="e">
        <f>VALUE(RIGHT(TRIM(CLEAN(StudentTable[[#This Row],[Class]])),1))</f>
        <v>#VALUE!</v>
      </c>
      <c r="AE16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5" t="e">
        <f>FIND("@",StudentTable[[#This Row],[normalized email]])</f>
        <v>#VALUE!</v>
      </c>
      <c r="AG16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5" t="b">
        <f>AND(StudentTable[[#This Row],[exists]],ISNUMBER(FIND(" ",StudentTable[[#This Row],[normalized email]])))</f>
        <v>0</v>
      </c>
      <c r="AI165" t="b">
        <f>AND(StudentTable[[#This Row],[exists]],ISERROR(FIND(".",RIGHT(StudentTable[[#This Row],[normalized email]],LEN(StudentTable[[#This Row],[normalized email]])-StudentTable[[#This Row],[at post in email]]))))</f>
        <v>0</v>
      </c>
      <c r="AJ165" t="b">
        <f>AND(StudentTable[[#This Row],[exists]],StudentTable[[#This Row],[normalized email]]&lt;&gt;"",COUNTIF(StudentTable[normalized email],StudentTable[[#This Row],[normalized email]])&gt;1)</f>
        <v>0</v>
      </c>
      <c r="AK165" t="b">
        <f>AND(StudentTable[[#This Row],[exists]],ISNUMBER(FIND("mial.",StudentTable[[#This Row],[normalized email]],StudentTable[[#This Row],[at post in email]]+1)))</f>
        <v>0</v>
      </c>
      <c r="AL165" t="b">
        <f>AND(StudentTable[[#This Row],[exists]],ISNUMBER(FIND("mil.",StudentTable[[#This Row],[normalized email]],StudentTable[[#This Row],[at post in email]]+1)))</f>
        <v>0</v>
      </c>
      <c r="AM165" t="b">
        <f>AND(StudentTable[[#This Row],[exists]],ISNUMBER(FIND("mal.",StudentTable[[#This Row],[normalized email]],StudentTable[[#This Row],[at post in email]]+1)))</f>
        <v>0</v>
      </c>
    </row>
    <row r="166" spans="1:39" ht="15.75" x14ac:dyDescent="0.25">
      <c r="A166" s="18">
        <v>152</v>
      </c>
      <c r="B166" s="31"/>
      <c r="C166" s="31"/>
      <c r="D166" s="31"/>
      <c r="E166" s="31"/>
      <c r="F166" s="34" t="str">
        <f>StudentTable[[#This Row],[grade string]]</f>
        <v/>
      </c>
      <c r="G166" s="34"/>
      <c r="H16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6" s="45" t="str">
        <f>StudentTable[[#This Row],[normalized full name]]</f>
        <v/>
      </c>
      <c r="J16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6" t="b">
        <f>AND(StudentTable[[#This Row],[exists]],OR(StudentTable[[#This Row],[blank full name]]))</f>
        <v>0</v>
      </c>
      <c r="L166" t="b">
        <f>AND(StudentTable[[#This Row],[exists]],OR(StudentTable[[#This Row],[blank full name]]))</f>
        <v>0</v>
      </c>
      <c r="M166" t="b">
        <f>AND(StudentTable[[#This Row],[exists]],OR(ISBLANK(StudentTable[[#This Row],[Active Email Address
(for login name and communication)]]),StudentTable[[#This Row],[email has many at]:[email duplicated]]))</f>
        <v>0</v>
      </c>
      <c r="N166" t="b">
        <f>AND(StudentTable[[#This Row],[exists]],ISBLANK(StudentTable[[#This Row],[Class]]))</f>
        <v>0</v>
      </c>
      <c r="O166" t="b">
        <f>AND(StudentTable[[#This Row],[exists]],ISERROR(_xlfn.XMATCH(StudentTable[[#This Row],[Form
(P1-P6, S1-S6)]],{"P1","P2","P3","P4","P5","P6","S1","S2","S3","S4","S5","S6"})))</f>
        <v>0</v>
      </c>
      <c r="P166" t="b">
        <f>AND(StudentTable[[#This Row],[exists]],ISBLANK(StudentTable[[#This Row],[Submission Batch'#]]))</f>
        <v>0</v>
      </c>
      <c r="Q166" t="b">
        <f>AND(StudentTable[[#This Row],[exists]],StudentTable[[#This Row],[gname in fname tail]])</f>
        <v>0</v>
      </c>
      <c r="R166" t="b">
        <f>AND(StudentTable[[#This Row],[exists]],StudentTable[[#This Row],[fname in gname head]])</f>
        <v>0</v>
      </c>
      <c r="S166" t="b">
        <f>AND(StudentTable[[#This Row],[exists]],OR(StudentTable[[#This Row],[email has mial.]:[email has mal.]]))</f>
        <v>0</v>
      </c>
      <c r="T166" t="str">
        <f>IF(StudentTable[[#This Row],[exists]],UPPER(TRIM(CLEAN(StudentTable[[#This Row],[Family Name 
(As printed in the HKID)]]))),"")</f>
        <v/>
      </c>
      <c r="U166" t="str">
        <f>IF(StudentTable[[#This Row],[exists]],PROPER(TRIM(CLEAN(StudentTable[[#This Row],[Given Name 
(As printed in the HKID)]]))),"")</f>
        <v/>
      </c>
      <c r="V166" t="str">
        <f>IF(StudentTable[[#This Row],[exists]],TRIM(UPPER(StudentTable[[#This Row],[normalized family name]])&amp;" "&amp;PROPER(StudentTable[[#This Row],[normalized given name]])),"")</f>
        <v/>
      </c>
      <c r="W166" t="str">
        <f>IF(StudentTable[[#This Row],[exists]],LOWER(TRIM(CLEAN(StudentTable[[#This Row],[Active Email Address
(for login name and communication)]]))),"")</f>
        <v/>
      </c>
      <c r="X166" t="b">
        <f>StudentTable[[#This Row],[normalized full name]]=""</f>
        <v>1</v>
      </c>
      <c r="Y166" t="e">
        <f>SEARCH(" "&amp;StudentTable[[#This Row],[normalized given name]], StudentTable[[#This Row],[normalized family name]])</f>
        <v>#VALUE!</v>
      </c>
      <c r="Z166" t="e">
        <f>SEARCH(StudentTable[[#This Row],[normalized family name]]&amp;" ",StudentTable[[#This Row],[normalized given name]])</f>
        <v>#VALUE!</v>
      </c>
      <c r="AA16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6" t="b">
        <f>AND(StudentTable[[#This Row],[exists]],StudentTable[[#This Row],[normalized family name]]&lt;&gt;"",IF(ISERROR(StudentTable[[#This Row],[fname in gname]]),FALSE, StudentTable[[#This Row],[fname in gname]]=1))</f>
        <v>0</v>
      </c>
      <c r="AC166" t="e">
        <f>VALUE(LEFT(TRIM(CLEAN(StudentTable[[#This Row],[Class]])),1))</f>
        <v>#VALUE!</v>
      </c>
      <c r="AD166" t="e">
        <f>VALUE(RIGHT(TRIM(CLEAN(StudentTable[[#This Row],[Class]])),1))</f>
        <v>#VALUE!</v>
      </c>
      <c r="AE16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6" t="e">
        <f>FIND("@",StudentTable[[#This Row],[normalized email]])</f>
        <v>#VALUE!</v>
      </c>
      <c r="AG16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6" t="b">
        <f>AND(StudentTable[[#This Row],[exists]],ISNUMBER(FIND(" ",StudentTable[[#This Row],[normalized email]])))</f>
        <v>0</v>
      </c>
      <c r="AI166" t="b">
        <f>AND(StudentTable[[#This Row],[exists]],ISERROR(FIND(".",RIGHT(StudentTable[[#This Row],[normalized email]],LEN(StudentTable[[#This Row],[normalized email]])-StudentTable[[#This Row],[at post in email]]))))</f>
        <v>0</v>
      </c>
      <c r="AJ166" t="b">
        <f>AND(StudentTable[[#This Row],[exists]],StudentTable[[#This Row],[normalized email]]&lt;&gt;"",COUNTIF(StudentTable[normalized email],StudentTable[[#This Row],[normalized email]])&gt;1)</f>
        <v>0</v>
      </c>
      <c r="AK166" t="b">
        <f>AND(StudentTable[[#This Row],[exists]],ISNUMBER(FIND("mial.",StudentTable[[#This Row],[normalized email]],StudentTable[[#This Row],[at post in email]]+1)))</f>
        <v>0</v>
      </c>
      <c r="AL166" t="b">
        <f>AND(StudentTable[[#This Row],[exists]],ISNUMBER(FIND("mil.",StudentTable[[#This Row],[normalized email]],StudentTable[[#This Row],[at post in email]]+1)))</f>
        <v>0</v>
      </c>
      <c r="AM166" t="b">
        <f>AND(StudentTable[[#This Row],[exists]],ISNUMBER(FIND("mal.",StudentTable[[#This Row],[normalized email]],StudentTable[[#This Row],[at post in email]]+1)))</f>
        <v>0</v>
      </c>
    </row>
    <row r="167" spans="1:39" ht="15.75" x14ac:dyDescent="0.25">
      <c r="A167" s="18">
        <v>153</v>
      </c>
      <c r="B167" s="31"/>
      <c r="C167" s="31"/>
      <c r="D167" s="31"/>
      <c r="E167" s="31"/>
      <c r="F167" s="34" t="str">
        <f>StudentTable[[#This Row],[grade string]]</f>
        <v/>
      </c>
      <c r="G167" s="34"/>
      <c r="H16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7" s="45" t="str">
        <f>StudentTable[[#This Row],[normalized full name]]</f>
        <v/>
      </c>
      <c r="J16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7" t="b">
        <f>AND(StudentTable[[#This Row],[exists]],OR(StudentTable[[#This Row],[blank full name]]))</f>
        <v>0</v>
      </c>
      <c r="L167" t="b">
        <f>AND(StudentTable[[#This Row],[exists]],OR(StudentTable[[#This Row],[blank full name]]))</f>
        <v>0</v>
      </c>
      <c r="M167" t="b">
        <f>AND(StudentTable[[#This Row],[exists]],OR(ISBLANK(StudentTable[[#This Row],[Active Email Address
(for login name and communication)]]),StudentTable[[#This Row],[email has many at]:[email duplicated]]))</f>
        <v>0</v>
      </c>
      <c r="N167" t="b">
        <f>AND(StudentTable[[#This Row],[exists]],ISBLANK(StudentTable[[#This Row],[Class]]))</f>
        <v>0</v>
      </c>
      <c r="O167" t="b">
        <f>AND(StudentTable[[#This Row],[exists]],ISERROR(_xlfn.XMATCH(StudentTable[[#This Row],[Form
(P1-P6, S1-S6)]],{"P1","P2","P3","P4","P5","P6","S1","S2","S3","S4","S5","S6"})))</f>
        <v>0</v>
      </c>
      <c r="P167" t="b">
        <f>AND(StudentTable[[#This Row],[exists]],ISBLANK(StudentTable[[#This Row],[Submission Batch'#]]))</f>
        <v>0</v>
      </c>
      <c r="Q167" t="b">
        <f>AND(StudentTable[[#This Row],[exists]],StudentTable[[#This Row],[gname in fname tail]])</f>
        <v>0</v>
      </c>
      <c r="R167" t="b">
        <f>AND(StudentTable[[#This Row],[exists]],StudentTable[[#This Row],[fname in gname head]])</f>
        <v>0</v>
      </c>
      <c r="S167" t="b">
        <f>AND(StudentTable[[#This Row],[exists]],OR(StudentTable[[#This Row],[email has mial.]:[email has mal.]]))</f>
        <v>0</v>
      </c>
      <c r="T167" t="str">
        <f>IF(StudentTable[[#This Row],[exists]],UPPER(TRIM(CLEAN(StudentTable[[#This Row],[Family Name 
(As printed in the HKID)]]))),"")</f>
        <v/>
      </c>
      <c r="U167" t="str">
        <f>IF(StudentTable[[#This Row],[exists]],PROPER(TRIM(CLEAN(StudentTable[[#This Row],[Given Name 
(As printed in the HKID)]]))),"")</f>
        <v/>
      </c>
      <c r="V167" t="str">
        <f>IF(StudentTable[[#This Row],[exists]],TRIM(UPPER(StudentTable[[#This Row],[normalized family name]])&amp;" "&amp;PROPER(StudentTable[[#This Row],[normalized given name]])),"")</f>
        <v/>
      </c>
      <c r="W167" t="str">
        <f>IF(StudentTable[[#This Row],[exists]],LOWER(TRIM(CLEAN(StudentTable[[#This Row],[Active Email Address
(for login name and communication)]]))),"")</f>
        <v/>
      </c>
      <c r="X167" t="b">
        <f>StudentTable[[#This Row],[normalized full name]]=""</f>
        <v>1</v>
      </c>
      <c r="Y167" t="e">
        <f>SEARCH(" "&amp;StudentTable[[#This Row],[normalized given name]], StudentTable[[#This Row],[normalized family name]])</f>
        <v>#VALUE!</v>
      </c>
      <c r="Z167" t="e">
        <f>SEARCH(StudentTable[[#This Row],[normalized family name]]&amp;" ",StudentTable[[#This Row],[normalized given name]])</f>
        <v>#VALUE!</v>
      </c>
      <c r="AA16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7" t="b">
        <f>AND(StudentTable[[#This Row],[exists]],StudentTable[[#This Row],[normalized family name]]&lt;&gt;"",IF(ISERROR(StudentTable[[#This Row],[fname in gname]]),FALSE, StudentTable[[#This Row],[fname in gname]]=1))</f>
        <v>0</v>
      </c>
      <c r="AC167" t="e">
        <f>VALUE(LEFT(TRIM(CLEAN(StudentTable[[#This Row],[Class]])),1))</f>
        <v>#VALUE!</v>
      </c>
      <c r="AD167" t="e">
        <f>VALUE(RIGHT(TRIM(CLEAN(StudentTable[[#This Row],[Class]])),1))</f>
        <v>#VALUE!</v>
      </c>
      <c r="AE16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7" t="e">
        <f>FIND("@",StudentTable[[#This Row],[normalized email]])</f>
        <v>#VALUE!</v>
      </c>
      <c r="AG16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7" t="b">
        <f>AND(StudentTable[[#This Row],[exists]],ISNUMBER(FIND(" ",StudentTable[[#This Row],[normalized email]])))</f>
        <v>0</v>
      </c>
      <c r="AI167" t="b">
        <f>AND(StudentTable[[#This Row],[exists]],ISERROR(FIND(".",RIGHT(StudentTable[[#This Row],[normalized email]],LEN(StudentTable[[#This Row],[normalized email]])-StudentTable[[#This Row],[at post in email]]))))</f>
        <v>0</v>
      </c>
      <c r="AJ167" t="b">
        <f>AND(StudentTable[[#This Row],[exists]],StudentTable[[#This Row],[normalized email]]&lt;&gt;"",COUNTIF(StudentTable[normalized email],StudentTable[[#This Row],[normalized email]])&gt;1)</f>
        <v>0</v>
      </c>
      <c r="AK167" t="b">
        <f>AND(StudentTable[[#This Row],[exists]],ISNUMBER(FIND("mial.",StudentTable[[#This Row],[normalized email]],StudentTable[[#This Row],[at post in email]]+1)))</f>
        <v>0</v>
      </c>
      <c r="AL167" t="b">
        <f>AND(StudentTable[[#This Row],[exists]],ISNUMBER(FIND("mil.",StudentTable[[#This Row],[normalized email]],StudentTable[[#This Row],[at post in email]]+1)))</f>
        <v>0</v>
      </c>
      <c r="AM167" t="b">
        <f>AND(StudentTable[[#This Row],[exists]],ISNUMBER(FIND("mal.",StudentTable[[#This Row],[normalized email]],StudentTable[[#This Row],[at post in email]]+1)))</f>
        <v>0</v>
      </c>
    </row>
    <row r="168" spans="1:39" ht="15.75" x14ac:dyDescent="0.25">
      <c r="A168" s="18">
        <v>154</v>
      </c>
      <c r="B168" s="31"/>
      <c r="C168" s="31"/>
      <c r="D168" s="31"/>
      <c r="E168" s="31"/>
      <c r="F168" s="34" t="str">
        <f>StudentTable[[#This Row],[grade string]]</f>
        <v/>
      </c>
      <c r="G168" s="34"/>
      <c r="H16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8" s="45" t="str">
        <f>StudentTable[[#This Row],[normalized full name]]</f>
        <v/>
      </c>
      <c r="J16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8" t="b">
        <f>AND(StudentTable[[#This Row],[exists]],OR(StudentTable[[#This Row],[blank full name]]))</f>
        <v>0</v>
      </c>
      <c r="L168" t="b">
        <f>AND(StudentTable[[#This Row],[exists]],OR(StudentTable[[#This Row],[blank full name]]))</f>
        <v>0</v>
      </c>
      <c r="M168" t="b">
        <f>AND(StudentTable[[#This Row],[exists]],OR(ISBLANK(StudentTable[[#This Row],[Active Email Address
(for login name and communication)]]),StudentTable[[#This Row],[email has many at]:[email duplicated]]))</f>
        <v>0</v>
      </c>
      <c r="N168" t="b">
        <f>AND(StudentTable[[#This Row],[exists]],ISBLANK(StudentTable[[#This Row],[Class]]))</f>
        <v>0</v>
      </c>
      <c r="O168" t="b">
        <f>AND(StudentTable[[#This Row],[exists]],ISERROR(_xlfn.XMATCH(StudentTable[[#This Row],[Form
(P1-P6, S1-S6)]],{"P1","P2","P3","P4","P5","P6","S1","S2","S3","S4","S5","S6"})))</f>
        <v>0</v>
      </c>
      <c r="P168" t="b">
        <f>AND(StudentTable[[#This Row],[exists]],ISBLANK(StudentTable[[#This Row],[Submission Batch'#]]))</f>
        <v>0</v>
      </c>
      <c r="Q168" t="b">
        <f>AND(StudentTable[[#This Row],[exists]],StudentTable[[#This Row],[gname in fname tail]])</f>
        <v>0</v>
      </c>
      <c r="R168" t="b">
        <f>AND(StudentTable[[#This Row],[exists]],StudentTable[[#This Row],[fname in gname head]])</f>
        <v>0</v>
      </c>
      <c r="S168" t="b">
        <f>AND(StudentTable[[#This Row],[exists]],OR(StudentTable[[#This Row],[email has mial.]:[email has mal.]]))</f>
        <v>0</v>
      </c>
      <c r="T168" t="str">
        <f>IF(StudentTable[[#This Row],[exists]],UPPER(TRIM(CLEAN(StudentTable[[#This Row],[Family Name 
(As printed in the HKID)]]))),"")</f>
        <v/>
      </c>
      <c r="U168" t="str">
        <f>IF(StudentTable[[#This Row],[exists]],PROPER(TRIM(CLEAN(StudentTable[[#This Row],[Given Name 
(As printed in the HKID)]]))),"")</f>
        <v/>
      </c>
      <c r="V168" t="str">
        <f>IF(StudentTable[[#This Row],[exists]],TRIM(UPPER(StudentTable[[#This Row],[normalized family name]])&amp;" "&amp;PROPER(StudentTable[[#This Row],[normalized given name]])),"")</f>
        <v/>
      </c>
      <c r="W168" t="str">
        <f>IF(StudentTable[[#This Row],[exists]],LOWER(TRIM(CLEAN(StudentTable[[#This Row],[Active Email Address
(for login name and communication)]]))),"")</f>
        <v/>
      </c>
      <c r="X168" t="b">
        <f>StudentTable[[#This Row],[normalized full name]]=""</f>
        <v>1</v>
      </c>
      <c r="Y168" t="e">
        <f>SEARCH(" "&amp;StudentTable[[#This Row],[normalized given name]], StudentTable[[#This Row],[normalized family name]])</f>
        <v>#VALUE!</v>
      </c>
      <c r="Z168" t="e">
        <f>SEARCH(StudentTable[[#This Row],[normalized family name]]&amp;" ",StudentTable[[#This Row],[normalized given name]])</f>
        <v>#VALUE!</v>
      </c>
      <c r="AA16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8" t="b">
        <f>AND(StudentTable[[#This Row],[exists]],StudentTable[[#This Row],[normalized family name]]&lt;&gt;"",IF(ISERROR(StudentTable[[#This Row],[fname in gname]]),FALSE, StudentTable[[#This Row],[fname in gname]]=1))</f>
        <v>0</v>
      </c>
      <c r="AC168" t="e">
        <f>VALUE(LEFT(TRIM(CLEAN(StudentTable[[#This Row],[Class]])),1))</f>
        <v>#VALUE!</v>
      </c>
      <c r="AD168" t="e">
        <f>VALUE(RIGHT(TRIM(CLEAN(StudentTable[[#This Row],[Class]])),1))</f>
        <v>#VALUE!</v>
      </c>
      <c r="AE16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8" t="e">
        <f>FIND("@",StudentTable[[#This Row],[normalized email]])</f>
        <v>#VALUE!</v>
      </c>
      <c r="AG16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8" t="b">
        <f>AND(StudentTable[[#This Row],[exists]],ISNUMBER(FIND(" ",StudentTable[[#This Row],[normalized email]])))</f>
        <v>0</v>
      </c>
      <c r="AI168" t="b">
        <f>AND(StudentTable[[#This Row],[exists]],ISERROR(FIND(".",RIGHT(StudentTable[[#This Row],[normalized email]],LEN(StudentTable[[#This Row],[normalized email]])-StudentTable[[#This Row],[at post in email]]))))</f>
        <v>0</v>
      </c>
      <c r="AJ168" t="b">
        <f>AND(StudentTable[[#This Row],[exists]],StudentTable[[#This Row],[normalized email]]&lt;&gt;"",COUNTIF(StudentTable[normalized email],StudentTable[[#This Row],[normalized email]])&gt;1)</f>
        <v>0</v>
      </c>
      <c r="AK168" t="b">
        <f>AND(StudentTable[[#This Row],[exists]],ISNUMBER(FIND("mial.",StudentTable[[#This Row],[normalized email]],StudentTable[[#This Row],[at post in email]]+1)))</f>
        <v>0</v>
      </c>
      <c r="AL168" t="b">
        <f>AND(StudentTable[[#This Row],[exists]],ISNUMBER(FIND("mil.",StudentTable[[#This Row],[normalized email]],StudentTable[[#This Row],[at post in email]]+1)))</f>
        <v>0</v>
      </c>
      <c r="AM168" t="b">
        <f>AND(StudentTable[[#This Row],[exists]],ISNUMBER(FIND("mal.",StudentTable[[#This Row],[normalized email]],StudentTable[[#This Row],[at post in email]]+1)))</f>
        <v>0</v>
      </c>
    </row>
    <row r="169" spans="1:39" ht="15.75" x14ac:dyDescent="0.25">
      <c r="A169" s="18">
        <v>155</v>
      </c>
      <c r="B169" s="31"/>
      <c r="C169" s="31"/>
      <c r="D169" s="31"/>
      <c r="E169" s="31"/>
      <c r="F169" s="34" t="str">
        <f>StudentTable[[#This Row],[grade string]]</f>
        <v/>
      </c>
      <c r="G169" s="34"/>
      <c r="H16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69" s="45" t="str">
        <f>StudentTable[[#This Row],[normalized full name]]</f>
        <v/>
      </c>
      <c r="J16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69" t="b">
        <f>AND(StudentTable[[#This Row],[exists]],OR(StudentTable[[#This Row],[blank full name]]))</f>
        <v>0</v>
      </c>
      <c r="L169" t="b">
        <f>AND(StudentTable[[#This Row],[exists]],OR(StudentTable[[#This Row],[blank full name]]))</f>
        <v>0</v>
      </c>
      <c r="M169" t="b">
        <f>AND(StudentTable[[#This Row],[exists]],OR(ISBLANK(StudentTable[[#This Row],[Active Email Address
(for login name and communication)]]),StudentTable[[#This Row],[email has many at]:[email duplicated]]))</f>
        <v>0</v>
      </c>
      <c r="N169" t="b">
        <f>AND(StudentTable[[#This Row],[exists]],ISBLANK(StudentTable[[#This Row],[Class]]))</f>
        <v>0</v>
      </c>
      <c r="O169" t="b">
        <f>AND(StudentTable[[#This Row],[exists]],ISERROR(_xlfn.XMATCH(StudentTable[[#This Row],[Form
(P1-P6, S1-S6)]],{"P1","P2","P3","P4","P5","P6","S1","S2","S3","S4","S5","S6"})))</f>
        <v>0</v>
      </c>
      <c r="P169" t="b">
        <f>AND(StudentTable[[#This Row],[exists]],ISBLANK(StudentTable[[#This Row],[Submission Batch'#]]))</f>
        <v>0</v>
      </c>
      <c r="Q169" t="b">
        <f>AND(StudentTable[[#This Row],[exists]],StudentTable[[#This Row],[gname in fname tail]])</f>
        <v>0</v>
      </c>
      <c r="R169" t="b">
        <f>AND(StudentTable[[#This Row],[exists]],StudentTable[[#This Row],[fname in gname head]])</f>
        <v>0</v>
      </c>
      <c r="S169" t="b">
        <f>AND(StudentTable[[#This Row],[exists]],OR(StudentTable[[#This Row],[email has mial.]:[email has mal.]]))</f>
        <v>0</v>
      </c>
      <c r="T169" t="str">
        <f>IF(StudentTable[[#This Row],[exists]],UPPER(TRIM(CLEAN(StudentTable[[#This Row],[Family Name 
(As printed in the HKID)]]))),"")</f>
        <v/>
      </c>
      <c r="U169" t="str">
        <f>IF(StudentTable[[#This Row],[exists]],PROPER(TRIM(CLEAN(StudentTable[[#This Row],[Given Name 
(As printed in the HKID)]]))),"")</f>
        <v/>
      </c>
      <c r="V169" t="str">
        <f>IF(StudentTable[[#This Row],[exists]],TRIM(UPPER(StudentTable[[#This Row],[normalized family name]])&amp;" "&amp;PROPER(StudentTable[[#This Row],[normalized given name]])),"")</f>
        <v/>
      </c>
      <c r="W169" t="str">
        <f>IF(StudentTable[[#This Row],[exists]],LOWER(TRIM(CLEAN(StudentTable[[#This Row],[Active Email Address
(for login name and communication)]]))),"")</f>
        <v/>
      </c>
      <c r="X169" t="b">
        <f>StudentTable[[#This Row],[normalized full name]]=""</f>
        <v>1</v>
      </c>
      <c r="Y169" t="e">
        <f>SEARCH(" "&amp;StudentTable[[#This Row],[normalized given name]], StudentTable[[#This Row],[normalized family name]])</f>
        <v>#VALUE!</v>
      </c>
      <c r="Z169" t="e">
        <f>SEARCH(StudentTable[[#This Row],[normalized family name]]&amp;" ",StudentTable[[#This Row],[normalized given name]])</f>
        <v>#VALUE!</v>
      </c>
      <c r="AA16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69" t="b">
        <f>AND(StudentTable[[#This Row],[exists]],StudentTable[[#This Row],[normalized family name]]&lt;&gt;"",IF(ISERROR(StudentTable[[#This Row],[fname in gname]]),FALSE, StudentTable[[#This Row],[fname in gname]]=1))</f>
        <v>0</v>
      </c>
      <c r="AC169" t="e">
        <f>VALUE(LEFT(TRIM(CLEAN(StudentTable[[#This Row],[Class]])),1))</f>
        <v>#VALUE!</v>
      </c>
      <c r="AD169" t="e">
        <f>VALUE(RIGHT(TRIM(CLEAN(StudentTable[[#This Row],[Class]])),1))</f>
        <v>#VALUE!</v>
      </c>
      <c r="AE16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69" t="e">
        <f>FIND("@",StudentTable[[#This Row],[normalized email]])</f>
        <v>#VALUE!</v>
      </c>
      <c r="AG16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69" t="b">
        <f>AND(StudentTable[[#This Row],[exists]],ISNUMBER(FIND(" ",StudentTable[[#This Row],[normalized email]])))</f>
        <v>0</v>
      </c>
      <c r="AI169" t="b">
        <f>AND(StudentTable[[#This Row],[exists]],ISERROR(FIND(".",RIGHT(StudentTable[[#This Row],[normalized email]],LEN(StudentTable[[#This Row],[normalized email]])-StudentTable[[#This Row],[at post in email]]))))</f>
        <v>0</v>
      </c>
      <c r="AJ169" t="b">
        <f>AND(StudentTable[[#This Row],[exists]],StudentTable[[#This Row],[normalized email]]&lt;&gt;"",COUNTIF(StudentTable[normalized email],StudentTable[[#This Row],[normalized email]])&gt;1)</f>
        <v>0</v>
      </c>
      <c r="AK169" t="b">
        <f>AND(StudentTable[[#This Row],[exists]],ISNUMBER(FIND("mial.",StudentTable[[#This Row],[normalized email]],StudentTable[[#This Row],[at post in email]]+1)))</f>
        <v>0</v>
      </c>
      <c r="AL169" t="b">
        <f>AND(StudentTable[[#This Row],[exists]],ISNUMBER(FIND("mil.",StudentTable[[#This Row],[normalized email]],StudentTable[[#This Row],[at post in email]]+1)))</f>
        <v>0</v>
      </c>
      <c r="AM169" t="b">
        <f>AND(StudentTable[[#This Row],[exists]],ISNUMBER(FIND("mal.",StudentTable[[#This Row],[normalized email]],StudentTable[[#This Row],[at post in email]]+1)))</f>
        <v>0</v>
      </c>
    </row>
    <row r="170" spans="1:39" ht="15.75" x14ac:dyDescent="0.25">
      <c r="A170" s="18">
        <v>156</v>
      </c>
      <c r="B170" s="31"/>
      <c r="C170" s="31"/>
      <c r="D170" s="31"/>
      <c r="E170" s="31"/>
      <c r="F170" s="34" t="str">
        <f>StudentTable[[#This Row],[grade string]]</f>
        <v/>
      </c>
      <c r="G170" s="34"/>
      <c r="H17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0" s="45" t="str">
        <f>StudentTable[[#This Row],[normalized full name]]</f>
        <v/>
      </c>
      <c r="J17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0" t="b">
        <f>AND(StudentTable[[#This Row],[exists]],OR(StudentTable[[#This Row],[blank full name]]))</f>
        <v>0</v>
      </c>
      <c r="L170" t="b">
        <f>AND(StudentTable[[#This Row],[exists]],OR(StudentTable[[#This Row],[blank full name]]))</f>
        <v>0</v>
      </c>
      <c r="M170" t="b">
        <f>AND(StudentTable[[#This Row],[exists]],OR(ISBLANK(StudentTable[[#This Row],[Active Email Address
(for login name and communication)]]),StudentTable[[#This Row],[email has many at]:[email duplicated]]))</f>
        <v>0</v>
      </c>
      <c r="N170" t="b">
        <f>AND(StudentTable[[#This Row],[exists]],ISBLANK(StudentTable[[#This Row],[Class]]))</f>
        <v>0</v>
      </c>
      <c r="O170" t="b">
        <f>AND(StudentTable[[#This Row],[exists]],ISERROR(_xlfn.XMATCH(StudentTable[[#This Row],[Form
(P1-P6, S1-S6)]],{"P1","P2","P3","P4","P5","P6","S1","S2","S3","S4","S5","S6"})))</f>
        <v>0</v>
      </c>
      <c r="P170" t="b">
        <f>AND(StudentTable[[#This Row],[exists]],ISBLANK(StudentTable[[#This Row],[Submission Batch'#]]))</f>
        <v>0</v>
      </c>
      <c r="Q170" t="b">
        <f>AND(StudentTable[[#This Row],[exists]],StudentTable[[#This Row],[gname in fname tail]])</f>
        <v>0</v>
      </c>
      <c r="R170" t="b">
        <f>AND(StudentTable[[#This Row],[exists]],StudentTable[[#This Row],[fname in gname head]])</f>
        <v>0</v>
      </c>
      <c r="S170" t="b">
        <f>AND(StudentTable[[#This Row],[exists]],OR(StudentTable[[#This Row],[email has mial.]:[email has mal.]]))</f>
        <v>0</v>
      </c>
      <c r="T170" t="str">
        <f>IF(StudentTable[[#This Row],[exists]],UPPER(TRIM(CLEAN(StudentTable[[#This Row],[Family Name 
(As printed in the HKID)]]))),"")</f>
        <v/>
      </c>
      <c r="U170" t="str">
        <f>IF(StudentTable[[#This Row],[exists]],PROPER(TRIM(CLEAN(StudentTable[[#This Row],[Given Name 
(As printed in the HKID)]]))),"")</f>
        <v/>
      </c>
      <c r="V170" t="str">
        <f>IF(StudentTable[[#This Row],[exists]],TRIM(UPPER(StudentTable[[#This Row],[normalized family name]])&amp;" "&amp;PROPER(StudentTable[[#This Row],[normalized given name]])),"")</f>
        <v/>
      </c>
      <c r="W170" t="str">
        <f>IF(StudentTable[[#This Row],[exists]],LOWER(TRIM(CLEAN(StudentTable[[#This Row],[Active Email Address
(for login name and communication)]]))),"")</f>
        <v/>
      </c>
      <c r="X170" t="b">
        <f>StudentTable[[#This Row],[normalized full name]]=""</f>
        <v>1</v>
      </c>
      <c r="Y170" t="e">
        <f>SEARCH(" "&amp;StudentTable[[#This Row],[normalized given name]], StudentTable[[#This Row],[normalized family name]])</f>
        <v>#VALUE!</v>
      </c>
      <c r="Z170" t="e">
        <f>SEARCH(StudentTable[[#This Row],[normalized family name]]&amp;" ",StudentTable[[#This Row],[normalized given name]])</f>
        <v>#VALUE!</v>
      </c>
      <c r="AA17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0" t="b">
        <f>AND(StudentTable[[#This Row],[exists]],StudentTable[[#This Row],[normalized family name]]&lt;&gt;"",IF(ISERROR(StudentTable[[#This Row],[fname in gname]]),FALSE, StudentTable[[#This Row],[fname in gname]]=1))</f>
        <v>0</v>
      </c>
      <c r="AC170" t="e">
        <f>VALUE(LEFT(TRIM(CLEAN(StudentTable[[#This Row],[Class]])),1))</f>
        <v>#VALUE!</v>
      </c>
      <c r="AD170" t="e">
        <f>VALUE(RIGHT(TRIM(CLEAN(StudentTable[[#This Row],[Class]])),1))</f>
        <v>#VALUE!</v>
      </c>
      <c r="AE17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0" t="e">
        <f>FIND("@",StudentTable[[#This Row],[normalized email]])</f>
        <v>#VALUE!</v>
      </c>
      <c r="AG17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0" t="b">
        <f>AND(StudentTable[[#This Row],[exists]],ISNUMBER(FIND(" ",StudentTable[[#This Row],[normalized email]])))</f>
        <v>0</v>
      </c>
      <c r="AI170" t="b">
        <f>AND(StudentTable[[#This Row],[exists]],ISERROR(FIND(".",RIGHT(StudentTable[[#This Row],[normalized email]],LEN(StudentTable[[#This Row],[normalized email]])-StudentTable[[#This Row],[at post in email]]))))</f>
        <v>0</v>
      </c>
      <c r="AJ170" t="b">
        <f>AND(StudentTable[[#This Row],[exists]],StudentTable[[#This Row],[normalized email]]&lt;&gt;"",COUNTIF(StudentTable[normalized email],StudentTable[[#This Row],[normalized email]])&gt;1)</f>
        <v>0</v>
      </c>
      <c r="AK170" t="b">
        <f>AND(StudentTable[[#This Row],[exists]],ISNUMBER(FIND("mial.",StudentTable[[#This Row],[normalized email]],StudentTable[[#This Row],[at post in email]]+1)))</f>
        <v>0</v>
      </c>
      <c r="AL170" t="b">
        <f>AND(StudentTable[[#This Row],[exists]],ISNUMBER(FIND("mil.",StudentTable[[#This Row],[normalized email]],StudentTable[[#This Row],[at post in email]]+1)))</f>
        <v>0</v>
      </c>
      <c r="AM170" t="b">
        <f>AND(StudentTable[[#This Row],[exists]],ISNUMBER(FIND("mal.",StudentTable[[#This Row],[normalized email]],StudentTable[[#This Row],[at post in email]]+1)))</f>
        <v>0</v>
      </c>
    </row>
    <row r="171" spans="1:39" ht="15.75" x14ac:dyDescent="0.25">
      <c r="A171" s="18">
        <v>157</v>
      </c>
      <c r="B171" s="31"/>
      <c r="C171" s="31"/>
      <c r="D171" s="31"/>
      <c r="E171" s="31"/>
      <c r="F171" s="34" t="str">
        <f>StudentTable[[#This Row],[grade string]]</f>
        <v/>
      </c>
      <c r="G171" s="34"/>
      <c r="H17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1" s="45" t="str">
        <f>StudentTable[[#This Row],[normalized full name]]</f>
        <v/>
      </c>
      <c r="J17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1" t="b">
        <f>AND(StudentTable[[#This Row],[exists]],OR(StudentTable[[#This Row],[blank full name]]))</f>
        <v>0</v>
      </c>
      <c r="L171" t="b">
        <f>AND(StudentTable[[#This Row],[exists]],OR(StudentTable[[#This Row],[blank full name]]))</f>
        <v>0</v>
      </c>
      <c r="M171" t="b">
        <f>AND(StudentTable[[#This Row],[exists]],OR(ISBLANK(StudentTable[[#This Row],[Active Email Address
(for login name and communication)]]),StudentTable[[#This Row],[email has many at]:[email duplicated]]))</f>
        <v>0</v>
      </c>
      <c r="N171" t="b">
        <f>AND(StudentTable[[#This Row],[exists]],ISBLANK(StudentTable[[#This Row],[Class]]))</f>
        <v>0</v>
      </c>
      <c r="O171" t="b">
        <f>AND(StudentTable[[#This Row],[exists]],ISERROR(_xlfn.XMATCH(StudentTable[[#This Row],[Form
(P1-P6, S1-S6)]],{"P1","P2","P3","P4","P5","P6","S1","S2","S3","S4","S5","S6"})))</f>
        <v>0</v>
      </c>
      <c r="P171" t="b">
        <f>AND(StudentTable[[#This Row],[exists]],ISBLANK(StudentTable[[#This Row],[Submission Batch'#]]))</f>
        <v>0</v>
      </c>
      <c r="Q171" t="b">
        <f>AND(StudentTable[[#This Row],[exists]],StudentTable[[#This Row],[gname in fname tail]])</f>
        <v>0</v>
      </c>
      <c r="R171" t="b">
        <f>AND(StudentTable[[#This Row],[exists]],StudentTable[[#This Row],[fname in gname head]])</f>
        <v>0</v>
      </c>
      <c r="S171" t="b">
        <f>AND(StudentTable[[#This Row],[exists]],OR(StudentTable[[#This Row],[email has mial.]:[email has mal.]]))</f>
        <v>0</v>
      </c>
      <c r="T171" t="str">
        <f>IF(StudentTable[[#This Row],[exists]],UPPER(TRIM(CLEAN(StudentTable[[#This Row],[Family Name 
(As printed in the HKID)]]))),"")</f>
        <v/>
      </c>
      <c r="U171" t="str">
        <f>IF(StudentTable[[#This Row],[exists]],PROPER(TRIM(CLEAN(StudentTable[[#This Row],[Given Name 
(As printed in the HKID)]]))),"")</f>
        <v/>
      </c>
      <c r="V171" t="str">
        <f>IF(StudentTable[[#This Row],[exists]],TRIM(UPPER(StudentTable[[#This Row],[normalized family name]])&amp;" "&amp;PROPER(StudentTable[[#This Row],[normalized given name]])),"")</f>
        <v/>
      </c>
      <c r="W171" t="str">
        <f>IF(StudentTable[[#This Row],[exists]],LOWER(TRIM(CLEAN(StudentTable[[#This Row],[Active Email Address
(for login name and communication)]]))),"")</f>
        <v/>
      </c>
      <c r="X171" t="b">
        <f>StudentTable[[#This Row],[normalized full name]]=""</f>
        <v>1</v>
      </c>
      <c r="Y171" t="e">
        <f>SEARCH(" "&amp;StudentTable[[#This Row],[normalized given name]], StudentTable[[#This Row],[normalized family name]])</f>
        <v>#VALUE!</v>
      </c>
      <c r="Z171" t="e">
        <f>SEARCH(StudentTable[[#This Row],[normalized family name]]&amp;" ",StudentTable[[#This Row],[normalized given name]])</f>
        <v>#VALUE!</v>
      </c>
      <c r="AA17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1" t="b">
        <f>AND(StudentTable[[#This Row],[exists]],StudentTable[[#This Row],[normalized family name]]&lt;&gt;"",IF(ISERROR(StudentTable[[#This Row],[fname in gname]]),FALSE, StudentTable[[#This Row],[fname in gname]]=1))</f>
        <v>0</v>
      </c>
      <c r="AC171" t="e">
        <f>VALUE(LEFT(TRIM(CLEAN(StudentTable[[#This Row],[Class]])),1))</f>
        <v>#VALUE!</v>
      </c>
      <c r="AD171" t="e">
        <f>VALUE(RIGHT(TRIM(CLEAN(StudentTable[[#This Row],[Class]])),1))</f>
        <v>#VALUE!</v>
      </c>
      <c r="AE17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1" t="e">
        <f>FIND("@",StudentTable[[#This Row],[normalized email]])</f>
        <v>#VALUE!</v>
      </c>
      <c r="AG17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1" t="b">
        <f>AND(StudentTable[[#This Row],[exists]],ISNUMBER(FIND(" ",StudentTable[[#This Row],[normalized email]])))</f>
        <v>0</v>
      </c>
      <c r="AI171" t="b">
        <f>AND(StudentTable[[#This Row],[exists]],ISERROR(FIND(".",RIGHT(StudentTable[[#This Row],[normalized email]],LEN(StudentTable[[#This Row],[normalized email]])-StudentTable[[#This Row],[at post in email]]))))</f>
        <v>0</v>
      </c>
      <c r="AJ171" t="b">
        <f>AND(StudentTable[[#This Row],[exists]],StudentTable[[#This Row],[normalized email]]&lt;&gt;"",COUNTIF(StudentTable[normalized email],StudentTable[[#This Row],[normalized email]])&gt;1)</f>
        <v>0</v>
      </c>
      <c r="AK171" t="b">
        <f>AND(StudentTable[[#This Row],[exists]],ISNUMBER(FIND("mial.",StudentTable[[#This Row],[normalized email]],StudentTable[[#This Row],[at post in email]]+1)))</f>
        <v>0</v>
      </c>
      <c r="AL171" t="b">
        <f>AND(StudentTable[[#This Row],[exists]],ISNUMBER(FIND("mil.",StudentTable[[#This Row],[normalized email]],StudentTable[[#This Row],[at post in email]]+1)))</f>
        <v>0</v>
      </c>
      <c r="AM171" t="b">
        <f>AND(StudentTable[[#This Row],[exists]],ISNUMBER(FIND("mal.",StudentTable[[#This Row],[normalized email]],StudentTable[[#This Row],[at post in email]]+1)))</f>
        <v>0</v>
      </c>
    </row>
    <row r="172" spans="1:39" ht="15.75" x14ac:dyDescent="0.25">
      <c r="A172" s="18">
        <v>158</v>
      </c>
      <c r="B172" s="31"/>
      <c r="C172" s="31"/>
      <c r="D172" s="31"/>
      <c r="E172" s="31"/>
      <c r="F172" s="34" t="str">
        <f>StudentTable[[#This Row],[grade string]]</f>
        <v/>
      </c>
      <c r="G172" s="34"/>
      <c r="H17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2" s="45" t="str">
        <f>StudentTable[[#This Row],[normalized full name]]</f>
        <v/>
      </c>
      <c r="J17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2" t="b">
        <f>AND(StudentTable[[#This Row],[exists]],OR(StudentTable[[#This Row],[blank full name]]))</f>
        <v>0</v>
      </c>
      <c r="L172" t="b">
        <f>AND(StudentTable[[#This Row],[exists]],OR(StudentTable[[#This Row],[blank full name]]))</f>
        <v>0</v>
      </c>
      <c r="M172" t="b">
        <f>AND(StudentTable[[#This Row],[exists]],OR(ISBLANK(StudentTable[[#This Row],[Active Email Address
(for login name and communication)]]),StudentTable[[#This Row],[email has many at]:[email duplicated]]))</f>
        <v>0</v>
      </c>
      <c r="N172" t="b">
        <f>AND(StudentTable[[#This Row],[exists]],ISBLANK(StudentTable[[#This Row],[Class]]))</f>
        <v>0</v>
      </c>
      <c r="O172" t="b">
        <f>AND(StudentTable[[#This Row],[exists]],ISERROR(_xlfn.XMATCH(StudentTable[[#This Row],[Form
(P1-P6, S1-S6)]],{"P1","P2","P3","P4","P5","P6","S1","S2","S3","S4","S5","S6"})))</f>
        <v>0</v>
      </c>
      <c r="P172" t="b">
        <f>AND(StudentTable[[#This Row],[exists]],ISBLANK(StudentTable[[#This Row],[Submission Batch'#]]))</f>
        <v>0</v>
      </c>
      <c r="Q172" t="b">
        <f>AND(StudentTable[[#This Row],[exists]],StudentTable[[#This Row],[gname in fname tail]])</f>
        <v>0</v>
      </c>
      <c r="R172" t="b">
        <f>AND(StudentTable[[#This Row],[exists]],StudentTable[[#This Row],[fname in gname head]])</f>
        <v>0</v>
      </c>
      <c r="S172" t="b">
        <f>AND(StudentTable[[#This Row],[exists]],OR(StudentTable[[#This Row],[email has mial.]:[email has mal.]]))</f>
        <v>0</v>
      </c>
      <c r="T172" t="str">
        <f>IF(StudentTable[[#This Row],[exists]],UPPER(TRIM(CLEAN(StudentTable[[#This Row],[Family Name 
(As printed in the HKID)]]))),"")</f>
        <v/>
      </c>
      <c r="U172" t="str">
        <f>IF(StudentTable[[#This Row],[exists]],PROPER(TRIM(CLEAN(StudentTable[[#This Row],[Given Name 
(As printed in the HKID)]]))),"")</f>
        <v/>
      </c>
      <c r="V172" t="str">
        <f>IF(StudentTable[[#This Row],[exists]],TRIM(UPPER(StudentTable[[#This Row],[normalized family name]])&amp;" "&amp;PROPER(StudentTable[[#This Row],[normalized given name]])),"")</f>
        <v/>
      </c>
      <c r="W172" t="str">
        <f>IF(StudentTable[[#This Row],[exists]],LOWER(TRIM(CLEAN(StudentTable[[#This Row],[Active Email Address
(for login name and communication)]]))),"")</f>
        <v/>
      </c>
      <c r="X172" t="b">
        <f>StudentTable[[#This Row],[normalized full name]]=""</f>
        <v>1</v>
      </c>
      <c r="Y172" t="e">
        <f>SEARCH(" "&amp;StudentTable[[#This Row],[normalized given name]], StudentTable[[#This Row],[normalized family name]])</f>
        <v>#VALUE!</v>
      </c>
      <c r="Z172" t="e">
        <f>SEARCH(StudentTable[[#This Row],[normalized family name]]&amp;" ",StudentTable[[#This Row],[normalized given name]])</f>
        <v>#VALUE!</v>
      </c>
      <c r="AA17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2" t="b">
        <f>AND(StudentTable[[#This Row],[exists]],StudentTable[[#This Row],[normalized family name]]&lt;&gt;"",IF(ISERROR(StudentTable[[#This Row],[fname in gname]]),FALSE, StudentTable[[#This Row],[fname in gname]]=1))</f>
        <v>0</v>
      </c>
      <c r="AC172" t="e">
        <f>VALUE(LEFT(TRIM(CLEAN(StudentTable[[#This Row],[Class]])),1))</f>
        <v>#VALUE!</v>
      </c>
      <c r="AD172" t="e">
        <f>VALUE(RIGHT(TRIM(CLEAN(StudentTable[[#This Row],[Class]])),1))</f>
        <v>#VALUE!</v>
      </c>
      <c r="AE17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2" t="e">
        <f>FIND("@",StudentTable[[#This Row],[normalized email]])</f>
        <v>#VALUE!</v>
      </c>
      <c r="AG17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2" t="b">
        <f>AND(StudentTable[[#This Row],[exists]],ISNUMBER(FIND(" ",StudentTable[[#This Row],[normalized email]])))</f>
        <v>0</v>
      </c>
      <c r="AI172" t="b">
        <f>AND(StudentTable[[#This Row],[exists]],ISERROR(FIND(".",RIGHT(StudentTable[[#This Row],[normalized email]],LEN(StudentTable[[#This Row],[normalized email]])-StudentTable[[#This Row],[at post in email]]))))</f>
        <v>0</v>
      </c>
      <c r="AJ172" t="b">
        <f>AND(StudentTable[[#This Row],[exists]],StudentTable[[#This Row],[normalized email]]&lt;&gt;"",COUNTIF(StudentTable[normalized email],StudentTable[[#This Row],[normalized email]])&gt;1)</f>
        <v>0</v>
      </c>
      <c r="AK172" t="b">
        <f>AND(StudentTable[[#This Row],[exists]],ISNUMBER(FIND("mial.",StudentTable[[#This Row],[normalized email]],StudentTable[[#This Row],[at post in email]]+1)))</f>
        <v>0</v>
      </c>
      <c r="AL172" t="b">
        <f>AND(StudentTable[[#This Row],[exists]],ISNUMBER(FIND("mil.",StudentTable[[#This Row],[normalized email]],StudentTable[[#This Row],[at post in email]]+1)))</f>
        <v>0</v>
      </c>
      <c r="AM172" t="b">
        <f>AND(StudentTable[[#This Row],[exists]],ISNUMBER(FIND("mal.",StudentTable[[#This Row],[normalized email]],StudentTable[[#This Row],[at post in email]]+1)))</f>
        <v>0</v>
      </c>
    </row>
    <row r="173" spans="1:39" ht="15.75" x14ac:dyDescent="0.25">
      <c r="A173" s="18">
        <v>159</v>
      </c>
      <c r="B173" s="31"/>
      <c r="C173" s="31"/>
      <c r="D173" s="31"/>
      <c r="E173" s="31"/>
      <c r="F173" s="34" t="str">
        <f>StudentTable[[#This Row],[grade string]]</f>
        <v/>
      </c>
      <c r="G173" s="34"/>
      <c r="H17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3" s="45" t="str">
        <f>StudentTable[[#This Row],[normalized full name]]</f>
        <v/>
      </c>
      <c r="J17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3" t="b">
        <f>AND(StudentTable[[#This Row],[exists]],OR(StudentTable[[#This Row],[blank full name]]))</f>
        <v>0</v>
      </c>
      <c r="L173" t="b">
        <f>AND(StudentTable[[#This Row],[exists]],OR(StudentTable[[#This Row],[blank full name]]))</f>
        <v>0</v>
      </c>
      <c r="M173" t="b">
        <f>AND(StudentTable[[#This Row],[exists]],OR(ISBLANK(StudentTable[[#This Row],[Active Email Address
(for login name and communication)]]),StudentTable[[#This Row],[email has many at]:[email duplicated]]))</f>
        <v>0</v>
      </c>
      <c r="N173" t="b">
        <f>AND(StudentTable[[#This Row],[exists]],ISBLANK(StudentTable[[#This Row],[Class]]))</f>
        <v>0</v>
      </c>
      <c r="O173" t="b">
        <f>AND(StudentTable[[#This Row],[exists]],ISERROR(_xlfn.XMATCH(StudentTable[[#This Row],[Form
(P1-P6, S1-S6)]],{"P1","P2","P3","P4","P5","P6","S1","S2","S3","S4","S5","S6"})))</f>
        <v>0</v>
      </c>
      <c r="P173" t="b">
        <f>AND(StudentTable[[#This Row],[exists]],ISBLANK(StudentTable[[#This Row],[Submission Batch'#]]))</f>
        <v>0</v>
      </c>
      <c r="Q173" t="b">
        <f>AND(StudentTable[[#This Row],[exists]],StudentTable[[#This Row],[gname in fname tail]])</f>
        <v>0</v>
      </c>
      <c r="R173" t="b">
        <f>AND(StudentTable[[#This Row],[exists]],StudentTable[[#This Row],[fname in gname head]])</f>
        <v>0</v>
      </c>
      <c r="S173" t="b">
        <f>AND(StudentTable[[#This Row],[exists]],OR(StudentTable[[#This Row],[email has mial.]:[email has mal.]]))</f>
        <v>0</v>
      </c>
      <c r="T173" t="str">
        <f>IF(StudentTable[[#This Row],[exists]],UPPER(TRIM(CLEAN(StudentTable[[#This Row],[Family Name 
(As printed in the HKID)]]))),"")</f>
        <v/>
      </c>
      <c r="U173" t="str">
        <f>IF(StudentTable[[#This Row],[exists]],PROPER(TRIM(CLEAN(StudentTable[[#This Row],[Given Name 
(As printed in the HKID)]]))),"")</f>
        <v/>
      </c>
      <c r="V173" t="str">
        <f>IF(StudentTable[[#This Row],[exists]],TRIM(UPPER(StudentTable[[#This Row],[normalized family name]])&amp;" "&amp;PROPER(StudentTable[[#This Row],[normalized given name]])),"")</f>
        <v/>
      </c>
      <c r="W173" t="str">
        <f>IF(StudentTable[[#This Row],[exists]],LOWER(TRIM(CLEAN(StudentTable[[#This Row],[Active Email Address
(for login name and communication)]]))),"")</f>
        <v/>
      </c>
      <c r="X173" t="b">
        <f>StudentTable[[#This Row],[normalized full name]]=""</f>
        <v>1</v>
      </c>
      <c r="Y173" t="e">
        <f>SEARCH(" "&amp;StudentTable[[#This Row],[normalized given name]], StudentTable[[#This Row],[normalized family name]])</f>
        <v>#VALUE!</v>
      </c>
      <c r="Z173" t="e">
        <f>SEARCH(StudentTable[[#This Row],[normalized family name]]&amp;" ",StudentTable[[#This Row],[normalized given name]])</f>
        <v>#VALUE!</v>
      </c>
      <c r="AA17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3" t="b">
        <f>AND(StudentTable[[#This Row],[exists]],StudentTable[[#This Row],[normalized family name]]&lt;&gt;"",IF(ISERROR(StudentTable[[#This Row],[fname in gname]]),FALSE, StudentTable[[#This Row],[fname in gname]]=1))</f>
        <v>0</v>
      </c>
      <c r="AC173" t="e">
        <f>VALUE(LEFT(TRIM(CLEAN(StudentTable[[#This Row],[Class]])),1))</f>
        <v>#VALUE!</v>
      </c>
      <c r="AD173" t="e">
        <f>VALUE(RIGHT(TRIM(CLEAN(StudentTable[[#This Row],[Class]])),1))</f>
        <v>#VALUE!</v>
      </c>
      <c r="AE17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3" t="e">
        <f>FIND("@",StudentTable[[#This Row],[normalized email]])</f>
        <v>#VALUE!</v>
      </c>
      <c r="AG17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3" t="b">
        <f>AND(StudentTable[[#This Row],[exists]],ISNUMBER(FIND(" ",StudentTable[[#This Row],[normalized email]])))</f>
        <v>0</v>
      </c>
      <c r="AI173" t="b">
        <f>AND(StudentTable[[#This Row],[exists]],ISERROR(FIND(".",RIGHT(StudentTable[[#This Row],[normalized email]],LEN(StudentTable[[#This Row],[normalized email]])-StudentTable[[#This Row],[at post in email]]))))</f>
        <v>0</v>
      </c>
      <c r="AJ173" t="b">
        <f>AND(StudentTable[[#This Row],[exists]],StudentTable[[#This Row],[normalized email]]&lt;&gt;"",COUNTIF(StudentTable[normalized email],StudentTable[[#This Row],[normalized email]])&gt;1)</f>
        <v>0</v>
      </c>
      <c r="AK173" t="b">
        <f>AND(StudentTable[[#This Row],[exists]],ISNUMBER(FIND("mial.",StudentTable[[#This Row],[normalized email]],StudentTable[[#This Row],[at post in email]]+1)))</f>
        <v>0</v>
      </c>
      <c r="AL173" t="b">
        <f>AND(StudentTable[[#This Row],[exists]],ISNUMBER(FIND("mil.",StudentTable[[#This Row],[normalized email]],StudentTable[[#This Row],[at post in email]]+1)))</f>
        <v>0</v>
      </c>
      <c r="AM173" t="b">
        <f>AND(StudentTable[[#This Row],[exists]],ISNUMBER(FIND("mal.",StudentTable[[#This Row],[normalized email]],StudentTable[[#This Row],[at post in email]]+1)))</f>
        <v>0</v>
      </c>
    </row>
    <row r="174" spans="1:39" ht="15.75" x14ac:dyDescent="0.25">
      <c r="A174" s="18">
        <v>160</v>
      </c>
      <c r="B174" s="31"/>
      <c r="C174" s="31"/>
      <c r="D174" s="31"/>
      <c r="E174" s="31"/>
      <c r="F174" s="34" t="str">
        <f>StudentTable[[#This Row],[grade string]]</f>
        <v/>
      </c>
      <c r="G174" s="34"/>
      <c r="H17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4" s="45" t="str">
        <f>StudentTable[[#This Row],[normalized full name]]</f>
        <v/>
      </c>
      <c r="J17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4" t="b">
        <f>AND(StudentTable[[#This Row],[exists]],OR(StudentTable[[#This Row],[blank full name]]))</f>
        <v>0</v>
      </c>
      <c r="L174" t="b">
        <f>AND(StudentTable[[#This Row],[exists]],OR(StudentTable[[#This Row],[blank full name]]))</f>
        <v>0</v>
      </c>
      <c r="M174" t="b">
        <f>AND(StudentTable[[#This Row],[exists]],OR(ISBLANK(StudentTable[[#This Row],[Active Email Address
(for login name and communication)]]),StudentTable[[#This Row],[email has many at]:[email duplicated]]))</f>
        <v>0</v>
      </c>
      <c r="N174" t="b">
        <f>AND(StudentTable[[#This Row],[exists]],ISBLANK(StudentTable[[#This Row],[Class]]))</f>
        <v>0</v>
      </c>
      <c r="O174" t="b">
        <f>AND(StudentTable[[#This Row],[exists]],ISERROR(_xlfn.XMATCH(StudentTable[[#This Row],[Form
(P1-P6, S1-S6)]],{"P1","P2","P3","P4","P5","P6","S1","S2","S3","S4","S5","S6"})))</f>
        <v>0</v>
      </c>
      <c r="P174" t="b">
        <f>AND(StudentTable[[#This Row],[exists]],ISBLANK(StudentTable[[#This Row],[Submission Batch'#]]))</f>
        <v>0</v>
      </c>
      <c r="Q174" t="b">
        <f>AND(StudentTable[[#This Row],[exists]],StudentTable[[#This Row],[gname in fname tail]])</f>
        <v>0</v>
      </c>
      <c r="R174" t="b">
        <f>AND(StudentTable[[#This Row],[exists]],StudentTable[[#This Row],[fname in gname head]])</f>
        <v>0</v>
      </c>
      <c r="S174" t="b">
        <f>AND(StudentTable[[#This Row],[exists]],OR(StudentTable[[#This Row],[email has mial.]:[email has mal.]]))</f>
        <v>0</v>
      </c>
      <c r="T174" t="str">
        <f>IF(StudentTable[[#This Row],[exists]],UPPER(TRIM(CLEAN(StudentTable[[#This Row],[Family Name 
(As printed in the HKID)]]))),"")</f>
        <v/>
      </c>
      <c r="U174" t="str">
        <f>IF(StudentTable[[#This Row],[exists]],PROPER(TRIM(CLEAN(StudentTable[[#This Row],[Given Name 
(As printed in the HKID)]]))),"")</f>
        <v/>
      </c>
      <c r="V174" t="str">
        <f>IF(StudentTable[[#This Row],[exists]],TRIM(UPPER(StudentTable[[#This Row],[normalized family name]])&amp;" "&amp;PROPER(StudentTable[[#This Row],[normalized given name]])),"")</f>
        <v/>
      </c>
      <c r="W174" t="str">
        <f>IF(StudentTable[[#This Row],[exists]],LOWER(TRIM(CLEAN(StudentTable[[#This Row],[Active Email Address
(for login name and communication)]]))),"")</f>
        <v/>
      </c>
      <c r="X174" t="b">
        <f>StudentTable[[#This Row],[normalized full name]]=""</f>
        <v>1</v>
      </c>
      <c r="Y174" t="e">
        <f>SEARCH(" "&amp;StudentTable[[#This Row],[normalized given name]], StudentTable[[#This Row],[normalized family name]])</f>
        <v>#VALUE!</v>
      </c>
      <c r="Z174" t="e">
        <f>SEARCH(StudentTable[[#This Row],[normalized family name]]&amp;" ",StudentTable[[#This Row],[normalized given name]])</f>
        <v>#VALUE!</v>
      </c>
      <c r="AA17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4" t="b">
        <f>AND(StudentTable[[#This Row],[exists]],StudentTable[[#This Row],[normalized family name]]&lt;&gt;"",IF(ISERROR(StudentTable[[#This Row],[fname in gname]]),FALSE, StudentTable[[#This Row],[fname in gname]]=1))</f>
        <v>0</v>
      </c>
      <c r="AC174" t="e">
        <f>VALUE(LEFT(TRIM(CLEAN(StudentTable[[#This Row],[Class]])),1))</f>
        <v>#VALUE!</v>
      </c>
      <c r="AD174" t="e">
        <f>VALUE(RIGHT(TRIM(CLEAN(StudentTable[[#This Row],[Class]])),1))</f>
        <v>#VALUE!</v>
      </c>
      <c r="AE17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4" t="e">
        <f>FIND("@",StudentTable[[#This Row],[normalized email]])</f>
        <v>#VALUE!</v>
      </c>
      <c r="AG17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4" t="b">
        <f>AND(StudentTable[[#This Row],[exists]],ISNUMBER(FIND(" ",StudentTable[[#This Row],[normalized email]])))</f>
        <v>0</v>
      </c>
      <c r="AI174" t="b">
        <f>AND(StudentTable[[#This Row],[exists]],ISERROR(FIND(".",RIGHT(StudentTable[[#This Row],[normalized email]],LEN(StudentTable[[#This Row],[normalized email]])-StudentTable[[#This Row],[at post in email]]))))</f>
        <v>0</v>
      </c>
      <c r="AJ174" t="b">
        <f>AND(StudentTable[[#This Row],[exists]],StudentTable[[#This Row],[normalized email]]&lt;&gt;"",COUNTIF(StudentTable[normalized email],StudentTable[[#This Row],[normalized email]])&gt;1)</f>
        <v>0</v>
      </c>
      <c r="AK174" t="b">
        <f>AND(StudentTable[[#This Row],[exists]],ISNUMBER(FIND("mial.",StudentTable[[#This Row],[normalized email]],StudentTable[[#This Row],[at post in email]]+1)))</f>
        <v>0</v>
      </c>
      <c r="AL174" t="b">
        <f>AND(StudentTable[[#This Row],[exists]],ISNUMBER(FIND("mil.",StudentTable[[#This Row],[normalized email]],StudentTable[[#This Row],[at post in email]]+1)))</f>
        <v>0</v>
      </c>
      <c r="AM174" t="b">
        <f>AND(StudentTable[[#This Row],[exists]],ISNUMBER(FIND("mal.",StudentTable[[#This Row],[normalized email]],StudentTable[[#This Row],[at post in email]]+1)))</f>
        <v>0</v>
      </c>
    </row>
    <row r="175" spans="1:39" ht="15.75" x14ac:dyDescent="0.25">
      <c r="A175" s="18">
        <v>161</v>
      </c>
      <c r="B175" s="31"/>
      <c r="C175" s="31"/>
      <c r="D175" s="31"/>
      <c r="E175" s="31"/>
      <c r="F175" s="34" t="str">
        <f>StudentTable[[#This Row],[grade string]]</f>
        <v/>
      </c>
      <c r="G175" s="34"/>
      <c r="H17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5" s="45" t="str">
        <f>StudentTable[[#This Row],[normalized full name]]</f>
        <v/>
      </c>
      <c r="J17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5" t="b">
        <f>AND(StudentTable[[#This Row],[exists]],OR(StudentTable[[#This Row],[blank full name]]))</f>
        <v>0</v>
      </c>
      <c r="L175" t="b">
        <f>AND(StudentTable[[#This Row],[exists]],OR(StudentTable[[#This Row],[blank full name]]))</f>
        <v>0</v>
      </c>
      <c r="M175" t="b">
        <f>AND(StudentTable[[#This Row],[exists]],OR(ISBLANK(StudentTable[[#This Row],[Active Email Address
(for login name and communication)]]),StudentTable[[#This Row],[email has many at]:[email duplicated]]))</f>
        <v>0</v>
      </c>
      <c r="N175" t="b">
        <f>AND(StudentTable[[#This Row],[exists]],ISBLANK(StudentTable[[#This Row],[Class]]))</f>
        <v>0</v>
      </c>
      <c r="O175" t="b">
        <f>AND(StudentTable[[#This Row],[exists]],ISERROR(_xlfn.XMATCH(StudentTable[[#This Row],[Form
(P1-P6, S1-S6)]],{"P1","P2","P3","P4","P5","P6","S1","S2","S3","S4","S5","S6"})))</f>
        <v>0</v>
      </c>
      <c r="P175" t="b">
        <f>AND(StudentTable[[#This Row],[exists]],ISBLANK(StudentTable[[#This Row],[Submission Batch'#]]))</f>
        <v>0</v>
      </c>
      <c r="Q175" t="b">
        <f>AND(StudentTable[[#This Row],[exists]],StudentTable[[#This Row],[gname in fname tail]])</f>
        <v>0</v>
      </c>
      <c r="R175" t="b">
        <f>AND(StudentTable[[#This Row],[exists]],StudentTable[[#This Row],[fname in gname head]])</f>
        <v>0</v>
      </c>
      <c r="S175" t="b">
        <f>AND(StudentTable[[#This Row],[exists]],OR(StudentTable[[#This Row],[email has mial.]:[email has mal.]]))</f>
        <v>0</v>
      </c>
      <c r="T175" t="str">
        <f>IF(StudentTable[[#This Row],[exists]],UPPER(TRIM(CLEAN(StudentTable[[#This Row],[Family Name 
(As printed in the HKID)]]))),"")</f>
        <v/>
      </c>
      <c r="U175" t="str">
        <f>IF(StudentTable[[#This Row],[exists]],PROPER(TRIM(CLEAN(StudentTable[[#This Row],[Given Name 
(As printed in the HKID)]]))),"")</f>
        <v/>
      </c>
      <c r="V175" t="str">
        <f>IF(StudentTable[[#This Row],[exists]],TRIM(UPPER(StudentTable[[#This Row],[normalized family name]])&amp;" "&amp;PROPER(StudentTable[[#This Row],[normalized given name]])),"")</f>
        <v/>
      </c>
      <c r="W175" t="str">
        <f>IF(StudentTable[[#This Row],[exists]],LOWER(TRIM(CLEAN(StudentTable[[#This Row],[Active Email Address
(for login name and communication)]]))),"")</f>
        <v/>
      </c>
      <c r="X175" t="b">
        <f>StudentTable[[#This Row],[normalized full name]]=""</f>
        <v>1</v>
      </c>
      <c r="Y175" t="e">
        <f>SEARCH(" "&amp;StudentTable[[#This Row],[normalized given name]], StudentTable[[#This Row],[normalized family name]])</f>
        <v>#VALUE!</v>
      </c>
      <c r="Z175" t="e">
        <f>SEARCH(StudentTable[[#This Row],[normalized family name]]&amp;" ",StudentTable[[#This Row],[normalized given name]])</f>
        <v>#VALUE!</v>
      </c>
      <c r="AA17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5" t="b">
        <f>AND(StudentTable[[#This Row],[exists]],StudentTable[[#This Row],[normalized family name]]&lt;&gt;"",IF(ISERROR(StudentTable[[#This Row],[fname in gname]]),FALSE, StudentTable[[#This Row],[fname in gname]]=1))</f>
        <v>0</v>
      </c>
      <c r="AC175" t="e">
        <f>VALUE(LEFT(TRIM(CLEAN(StudentTable[[#This Row],[Class]])),1))</f>
        <v>#VALUE!</v>
      </c>
      <c r="AD175" t="e">
        <f>VALUE(RIGHT(TRIM(CLEAN(StudentTable[[#This Row],[Class]])),1))</f>
        <v>#VALUE!</v>
      </c>
      <c r="AE17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5" t="e">
        <f>FIND("@",StudentTable[[#This Row],[normalized email]])</f>
        <v>#VALUE!</v>
      </c>
      <c r="AG17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5" t="b">
        <f>AND(StudentTable[[#This Row],[exists]],ISNUMBER(FIND(" ",StudentTable[[#This Row],[normalized email]])))</f>
        <v>0</v>
      </c>
      <c r="AI175" t="b">
        <f>AND(StudentTable[[#This Row],[exists]],ISERROR(FIND(".",RIGHT(StudentTable[[#This Row],[normalized email]],LEN(StudentTable[[#This Row],[normalized email]])-StudentTable[[#This Row],[at post in email]]))))</f>
        <v>0</v>
      </c>
      <c r="AJ175" t="b">
        <f>AND(StudentTable[[#This Row],[exists]],StudentTable[[#This Row],[normalized email]]&lt;&gt;"",COUNTIF(StudentTable[normalized email],StudentTable[[#This Row],[normalized email]])&gt;1)</f>
        <v>0</v>
      </c>
      <c r="AK175" t="b">
        <f>AND(StudentTable[[#This Row],[exists]],ISNUMBER(FIND("mial.",StudentTable[[#This Row],[normalized email]],StudentTable[[#This Row],[at post in email]]+1)))</f>
        <v>0</v>
      </c>
      <c r="AL175" t="b">
        <f>AND(StudentTable[[#This Row],[exists]],ISNUMBER(FIND("mil.",StudentTable[[#This Row],[normalized email]],StudentTable[[#This Row],[at post in email]]+1)))</f>
        <v>0</v>
      </c>
      <c r="AM175" t="b">
        <f>AND(StudentTable[[#This Row],[exists]],ISNUMBER(FIND("mal.",StudentTable[[#This Row],[normalized email]],StudentTable[[#This Row],[at post in email]]+1)))</f>
        <v>0</v>
      </c>
    </row>
    <row r="176" spans="1:39" ht="15.75" x14ac:dyDescent="0.25">
      <c r="A176" s="18">
        <v>162</v>
      </c>
      <c r="B176" s="31"/>
      <c r="C176" s="31"/>
      <c r="D176" s="31"/>
      <c r="E176" s="31"/>
      <c r="F176" s="34" t="str">
        <f>StudentTable[[#This Row],[grade string]]</f>
        <v/>
      </c>
      <c r="G176" s="34"/>
      <c r="H17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6" s="45" t="str">
        <f>StudentTable[[#This Row],[normalized full name]]</f>
        <v/>
      </c>
      <c r="J17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6" t="b">
        <f>AND(StudentTable[[#This Row],[exists]],OR(StudentTable[[#This Row],[blank full name]]))</f>
        <v>0</v>
      </c>
      <c r="L176" t="b">
        <f>AND(StudentTable[[#This Row],[exists]],OR(StudentTable[[#This Row],[blank full name]]))</f>
        <v>0</v>
      </c>
      <c r="M176" t="b">
        <f>AND(StudentTable[[#This Row],[exists]],OR(ISBLANK(StudentTable[[#This Row],[Active Email Address
(for login name and communication)]]),StudentTable[[#This Row],[email has many at]:[email duplicated]]))</f>
        <v>0</v>
      </c>
      <c r="N176" t="b">
        <f>AND(StudentTable[[#This Row],[exists]],ISBLANK(StudentTable[[#This Row],[Class]]))</f>
        <v>0</v>
      </c>
      <c r="O176" t="b">
        <f>AND(StudentTable[[#This Row],[exists]],ISERROR(_xlfn.XMATCH(StudentTable[[#This Row],[Form
(P1-P6, S1-S6)]],{"P1","P2","P3","P4","P5","P6","S1","S2","S3","S4","S5","S6"})))</f>
        <v>0</v>
      </c>
      <c r="P176" t="b">
        <f>AND(StudentTable[[#This Row],[exists]],ISBLANK(StudentTable[[#This Row],[Submission Batch'#]]))</f>
        <v>0</v>
      </c>
      <c r="Q176" t="b">
        <f>AND(StudentTable[[#This Row],[exists]],StudentTable[[#This Row],[gname in fname tail]])</f>
        <v>0</v>
      </c>
      <c r="R176" t="b">
        <f>AND(StudentTable[[#This Row],[exists]],StudentTable[[#This Row],[fname in gname head]])</f>
        <v>0</v>
      </c>
      <c r="S176" t="b">
        <f>AND(StudentTable[[#This Row],[exists]],OR(StudentTable[[#This Row],[email has mial.]:[email has mal.]]))</f>
        <v>0</v>
      </c>
      <c r="T176" t="str">
        <f>IF(StudentTable[[#This Row],[exists]],UPPER(TRIM(CLEAN(StudentTable[[#This Row],[Family Name 
(As printed in the HKID)]]))),"")</f>
        <v/>
      </c>
      <c r="U176" t="str">
        <f>IF(StudentTable[[#This Row],[exists]],PROPER(TRIM(CLEAN(StudentTable[[#This Row],[Given Name 
(As printed in the HKID)]]))),"")</f>
        <v/>
      </c>
      <c r="V176" t="str">
        <f>IF(StudentTable[[#This Row],[exists]],TRIM(UPPER(StudentTable[[#This Row],[normalized family name]])&amp;" "&amp;PROPER(StudentTable[[#This Row],[normalized given name]])),"")</f>
        <v/>
      </c>
      <c r="W176" t="str">
        <f>IF(StudentTable[[#This Row],[exists]],LOWER(TRIM(CLEAN(StudentTable[[#This Row],[Active Email Address
(for login name and communication)]]))),"")</f>
        <v/>
      </c>
      <c r="X176" t="b">
        <f>StudentTable[[#This Row],[normalized full name]]=""</f>
        <v>1</v>
      </c>
      <c r="Y176" t="e">
        <f>SEARCH(" "&amp;StudentTable[[#This Row],[normalized given name]], StudentTable[[#This Row],[normalized family name]])</f>
        <v>#VALUE!</v>
      </c>
      <c r="Z176" t="e">
        <f>SEARCH(StudentTable[[#This Row],[normalized family name]]&amp;" ",StudentTable[[#This Row],[normalized given name]])</f>
        <v>#VALUE!</v>
      </c>
      <c r="AA17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6" t="b">
        <f>AND(StudentTable[[#This Row],[exists]],StudentTable[[#This Row],[normalized family name]]&lt;&gt;"",IF(ISERROR(StudentTable[[#This Row],[fname in gname]]),FALSE, StudentTable[[#This Row],[fname in gname]]=1))</f>
        <v>0</v>
      </c>
      <c r="AC176" t="e">
        <f>VALUE(LEFT(TRIM(CLEAN(StudentTable[[#This Row],[Class]])),1))</f>
        <v>#VALUE!</v>
      </c>
      <c r="AD176" t="e">
        <f>VALUE(RIGHT(TRIM(CLEAN(StudentTable[[#This Row],[Class]])),1))</f>
        <v>#VALUE!</v>
      </c>
      <c r="AE17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6" t="e">
        <f>FIND("@",StudentTable[[#This Row],[normalized email]])</f>
        <v>#VALUE!</v>
      </c>
      <c r="AG17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6" t="b">
        <f>AND(StudentTable[[#This Row],[exists]],ISNUMBER(FIND(" ",StudentTable[[#This Row],[normalized email]])))</f>
        <v>0</v>
      </c>
      <c r="AI176" t="b">
        <f>AND(StudentTable[[#This Row],[exists]],ISERROR(FIND(".",RIGHT(StudentTable[[#This Row],[normalized email]],LEN(StudentTable[[#This Row],[normalized email]])-StudentTable[[#This Row],[at post in email]]))))</f>
        <v>0</v>
      </c>
      <c r="AJ176" t="b">
        <f>AND(StudentTable[[#This Row],[exists]],StudentTable[[#This Row],[normalized email]]&lt;&gt;"",COUNTIF(StudentTable[normalized email],StudentTable[[#This Row],[normalized email]])&gt;1)</f>
        <v>0</v>
      </c>
      <c r="AK176" t="b">
        <f>AND(StudentTable[[#This Row],[exists]],ISNUMBER(FIND("mial.",StudentTable[[#This Row],[normalized email]],StudentTable[[#This Row],[at post in email]]+1)))</f>
        <v>0</v>
      </c>
      <c r="AL176" t="b">
        <f>AND(StudentTable[[#This Row],[exists]],ISNUMBER(FIND("mil.",StudentTable[[#This Row],[normalized email]],StudentTable[[#This Row],[at post in email]]+1)))</f>
        <v>0</v>
      </c>
      <c r="AM176" t="b">
        <f>AND(StudentTable[[#This Row],[exists]],ISNUMBER(FIND("mal.",StudentTable[[#This Row],[normalized email]],StudentTable[[#This Row],[at post in email]]+1)))</f>
        <v>0</v>
      </c>
    </row>
    <row r="177" spans="1:39" ht="15.75" x14ac:dyDescent="0.25">
      <c r="A177" s="18">
        <v>163</v>
      </c>
      <c r="B177" s="31"/>
      <c r="C177" s="31"/>
      <c r="D177" s="31"/>
      <c r="E177" s="31"/>
      <c r="F177" s="34" t="str">
        <f>StudentTable[[#This Row],[grade string]]</f>
        <v/>
      </c>
      <c r="G177" s="34"/>
      <c r="H17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7" s="45" t="str">
        <f>StudentTable[[#This Row],[normalized full name]]</f>
        <v/>
      </c>
      <c r="J17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7" t="b">
        <f>AND(StudentTable[[#This Row],[exists]],OR(StudentTable[[#This Row],[blank full name]]))</f>
        <v>0</v>
      </c>
      <c r="L177" t="b">
        <f>AND(StudentTable[[#This Row],[exists]],OR(StudentTable[[#This Row],[blank full name]]))</f>
        <v>0</v>
      </c>
      <c r="M177" t="b">
        <f>AND(StudentTable[[#This Row],[exists]],OR(ISBLANK(StudentTable[[#This Row],[Active Email Address
(for login name and communication)]]),StudentTable[[#This Row],[email has many at]:[email duplicated]]))</f>
        <v>0</v>
      </c>
      <c r="N177" t="b">
        <f>AND(StudentTable[[#This Row],[exists]],ISBLANK(StudentTable[[#This Row],[Class]]))</f>
        <v>0</v>
      </c>
      <c r="O177" t="b">
        <f>AND(StudentTable[[#This Row],[exists]],ISERROR(_xlfn.XMATCH(StudentTable[[#This Row],[Form
(P1-P6, S1-S6)]],{"P1","P2","P3","P4","P5","P6","S1","S2","S3","S4","S5","S6"})))</f>
        <v>0</v>
      </c>
      <c r="P177" t="b">
        <f>AND(StudentTable[[#This Row],[exists]],ISBLANK(StudentTable[[#This Row],[Submission Batch'#]]))</f>
        <v>0</v>
      </c>
      <c r="Q177" t="b">
        <f>AND(StudentTable[[#This Row],[exists]],StudentTable[[#This Row],[gname in fname tail]])</f>
        <v>0</v>
      </c>
      <c r="R177" t="b">
        <f>AND(StudentTable[[#This Row],[exists]],StudentTable[[#This Row],[fname in gname head]])</f>
        <v>0</v>
      </c>
      <c r="S177" t="b">
        <f>AND(StudentTable[[#This Row],[exists]],OR(StudentTable[[#This Row],[email has mial.]:[email has mal.]]))</f>
        <v>0</v>
      </c>
      <c r="T177" t="str">
        <f>IF(StudentTable[[#This Row],[exists]],UPPER(TRIM(CLEAN(StudentTable[[#This Row],[Family Name 
(As printed in the HKID)]]))),"")</f>
        <v/>
      </c>
      <c r="U177" t="str">
        <f>IF(StudentTable[[#This Row],[exists]],PROPER(TRIM(CLEAN(StudentTable[[#This Row],[Given Name 
(As printed in the HKID)]]))),"")</f>
        <v/>
      </c>
      <c r="V177" t="str">
        <f>IF(StudentTable[[#This Row],[exists]],TRIM(UPPER(StudentTable[[#This Row],[normalized family name]])&amp;" "&amp;PROPER(StudentTable[[#This Row],[normalized given name]])),"")</f>
        <v/>
      </c>
      <c r="W177" t="str">
        <f>IF(StudentTable[[#This Row],[exists]],LOWER(TRIM(CLEAN(StudentTable[[#This Row],[Active Email Address
(for login name and communication)]]))),"")</f>
        <v/>
      </c>
      <c r="X177" t="b">
        <f>StudentTable[[#This Row],[normalized full name]]=""</f>
        <v>1</v>
      </c>
      <c r="Y177" t="e">
        <f>SEARCH(" "&amp;StudentTable[[#This Row],[normalized given name]], StudentTable[[#This Row],[normalized family name]])</f>
        <v>#VALUE!</v>
      </c>
      <c r="Z177" t="e">
        <f>SEARCH(StudentTable[[#This Row],[normalized family name]]&amp;" ",StudentTable[[#This Row],[normalized given name]])</f>
        <v>#VALUE!</v>
      </c>
      <c r="AA17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7" t="b">
        <f>AND(StudentTable[[#This Row],[exists]],StudentTable[[#This Row],[normalized family name]]&lt;&gt;"",IF(ISERROR(StudentTable[[#This Row],[fname in gname]]),FALSE, StudentTable[[#This Row],[fname in gname]]=1))</f>
        <v>0</v>
      </c>
      <c r="AC177" t="e">
        <f>VALUE(LEFT(TRIM(CLEAN(StudentTable[[#This Row],[Class]])),1))</f>
        <v>#VALUE!</v>
      </c>
      <c r="AD177" t="e">
        <f>VALUE(RIGHT(TRIM(CLEAN(StudentTable[[#This Row],[Class]])),1))</f>
        <v>#VALUE!</v>
      </c>
      <c r="AE17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7" t="e">
        <f>FIND("@",StudentTable[[#This Row],[normalized email]])</f>
        <v>#VALUE!</v>
      </c>
      <c r="AG17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7" t="b">
        <f>AND(StudentTable[[#This Row],[exists]],ISNUMBER(FIND(" ",StudentTable[[#This Row],[normalized email]])))</f>
        <v>0</v>
      </c>
      <c r="AI177" t="b">
        <f>AND(StudentTable[[#This Row],[exists]],ISERROR(FIND(".",RIGHT(StudentTable[[#This Row],[normalized email]],LEN(StudentTable[[#This Row],[normalized email]])-StudentTable[[#This Row],[at post in email]]))))</f>
        <v>0</v>
      </c>
      <c r="AJ177" t="b">
        <f>AND(StudentTable[[#This Row],[exists]],StudentTable[[#This Row],[normalized email]]&lt;&gt;"",COUNTIF(StudentTable[normalized email],StudentTable[[#This Row],[normalized email]])&gt;1)</f>
        <v>0</v>
      </c>
      <c r="AK177" t="b">
        <f>AND(StudentTable[[#This Row],[exists]],ISNUMBER(FIND("mial.",StudentTable[[#This Row],[normalized email]],StudentTable[[#This Row],[at post in email]]+1)))</f>
        <v>0</v>
      </c>
      <c r="AL177" t="b">
        <f>AND(StudentTable[[#This Row],[exists]],ISNUMBER(FIND("mil.",StudentTable[[#This Row],[normalized email]],StudentTable[[#This Row],[at post in email]]+1)))</f>
        <v>0</v>
      </c>
      <c r="AM177" t="b">
        <f>AND(StudentTable[[#This Row],[exists]],ISNUMBER(FIND("mal.",StudentTable[[#This Row],[normalized email]],StudentTable[[#This Row],[at post in email]]+1)))</f>
        <v>0</v>
      </c>
    </row>
    <row r="178" spans="1:39" ht="15.75" x14ac:dyDescent="0.25">
      <c r="A178" s="18">
        <v>164</v>
      </c>
      <c r="B178" s="31"/>
      <c r="C178" s="31"/>
      <c r="D178" s="31"/>
      <c r="E178" s="31"/>
      <c r="F178" s="34" t="str">
        <f>StudentTable[[#This Row],[grade string]]</f>
        <v/>
      </c>
      <c r="G178" s="34"/>
      <c r="H17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8" s="45" t="str">
        <f>StudentTable[[#This Row],[normalized full name]]</f>
        <v/>
      </c>
      <c r="J17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8" t="b">
        <f>AND(StudentTable[[#This Row],[exists]],OR(StudentTable[[#This Row],[blank full name]]))</f>
        <v>0</v>
      </c>
      <c r="L178" t="b">
        <f>AND(StudentTable[[#This Row],[exists]],OR(StudentTable[[#This Row],[blank full name]]))</f>
        <v>0</v>
      </c>
      <c r="M178" t="b">
        <f>AND(StudentTable[[#This Row],[exists]],OR(ISBLANK(StudentTable[[#This Row],[Active Email Address
(for login name and communication)]]),StudentTable[[#This Row],[email has many at]:[email duplicated]]))</f>
        <v>0</v>
      </c>
      <c r="N178" t="b">
        <f>AND(StudentTable[[#This Row],[exists]],ISBLANK(StudentTable[[#This Row],[Class]]))</f>
        <v>0</v>
      </c>
      <c r="O178" t="b">
        <f>AND(StudentTable[[#This Row],[exists]],ISERROR(_xlfn.XMATCH(StudentTable[[#This Row],[Form
(P1-P6, S1-S6)]],{"P1","P2","P3","P4","P5","P6","S1","S2","S3","S4","S5","S6"})))</f>
        <v>0</v>
      </c>
      <c r="P178" t="b">
        <f>AND(StudentTable[[#This Row],[exists]],ISBLANK(StudentTable[[#This Row],[Submission Batch'#]]))</f>
        <v>0</v>
      </c>
      <c r="Q178" t="b">
        <f>AND(StudentTable[[#This Row],[exists]],StudentTable[[#This Row],[gname in fname tail]])</f>
        <v>0</v>
      </c>
      <c r="R178" t="b">
        <f>AND(StudentTable[[#This Row],[exists]],StudentTable[[#This Row],[fname in gname head]])</f>
        <v>0</v>
      </c>
      <c r="S178" t="b">
        <f>AND(StudentTable[[#This Row],[exists]],OR(StudentTable[[#This Row],[email has mial.]:[email has mal.]]))</f>
        <v>0</v>
      </c>
      <c r="T178" t="str">
        <f>IF(StudentTable[[#This Row],[exists]],UPPER(TRIM(CLEAN(StudentTable[[#This Row],[Family Name 
(As printed in the HKID)]]))),"")</f>
        <v/>
      </c>
      <c r="U178" t="str">
        <f>IF(StudentTable[[#This Row],[exists]],PROPER(TRIM(CLEAN(StudentTable[[#This Row],[Given Name 
(As printed in the HKID)]]))),"")</f>
        <v/>
      </c>
      <c r="V178" t="str">
        <f>IF(StudentTable[[#This Row],[exists]],TRIM(UPPER(StudentTable[[#This Row],[normalized family name]])&amp;" "&amp;PROPER(StudentTable[[#This Row],[normalized given name]])),"")</f>
        <v/>
      </c>
      <c r="W178" t="str">
        <f>IF(StudentTable[[#This Row],[exists]],LOWER(TRIM(CLEAN(StudentTable[[#This Row],[Active Email Address
(for login name and communication)]]))),"")</f>
        <v/>
      </c>
      <c r="X178" t="b">
        <f>StudentTable[[#This Row],[normalized full name]]=""</f>
        <v>1</v>
      </c>
      <c r="Y178" t="e">
        <f>SEARCH(" "&amp;StudentTable[[#This Row],[normalized given name]], StudentTable[[#This Row],[normalized family name]])</f>
        <v>#VALUE!</v>
      </c>
      <c r="Z178" t="e">
        <f>SEARCH(StudentTable[[#This Row],[normalized family name]]&amp;" ",StudentTable[[#This Row],[normalized given name]])</f>
        <v>#VALUE!</v>
      </c>
      <c r="AA17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8" t="b">
        <f>AND(StudentTable[[#This Row],[exists]],StudentTable[[#This Row],[normalized family name]]&lt;&gt;"",IF(ISERROR(StudentTable[[#This Row],[fname in gname]]),FALSE, StudentTable[[#This Row],[fname in gname]]=1))</f>
        <v>0</v>
      </c>
      <c r="AC178" t="e">
        <f>VALUE(LEFT(TRIM(CLEAN(StudentTable[[#This Row],[Class]])),1))</f>
        <v>#VALUE!</v>
      </c>
      <c r="AD178" t="e">
        <f>VALUE(RIGHT(TRIM(CLEAN(StudentTable[[#This Row],[Class]])),1))</f>
        <v>#VALUE!</v>
      </c>
      <c r="AE17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8" t="e">
        <f>FIND("@",StudentTable[[#This Row],[normalized email]])</f>
        <v>#VALUE!</v>
      </c>
      <c r="AG17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8" t="b">
        <f>AND(StudentTable[[#This Row],[exists]],ISNUMBER(FIND(" ",StudentTable[[#This Row],[normalized email]])))</f>
        <v>0</v>
      </c>
      <c r="AI178" t="b">
        <f>AND(StudentTable[[#This Row],[exists]],ISERROR(FIND(".",RIGHT(StudentTable[[#This Row],[normalized email]],LEN(StudentTable[[#This Row],[normalized email]])-StudentTable[[#This Row],[at post in email]]))))</f>
        <v>0</v>
      </c>
      <c r="AJ178" t="b">
        <f>AND(StudentTable[[#This Row],[exists]],StudentTable[[#This Row],[normalized email]]&lt;&gt;"",COUNTIF(StudentTable[normalized email],StudentTable[[#This Row],[normalized email]])&gt;1)</f>
        <v>0</v>
      </c>
      <c r="AK178" t="b">
        <f>AND(StudentTable[[#This Row],[exists]],ISNUMBER(FIND("mial.",StudentTable[[#This Row],[normalized email]],StudentTable[[#This Row],[at post in email]]+1)))</f>
        <v>0</v>
      </c>
      <c r="AL178" t="b">
        <f>AND(StudentTable[[#This Row],[exists]],ISNUMBER(FIND("mil.",StudentTable[[#This Row],[normalized email]],StudentTable[[#This Row],[at post in email]]+1)))</f>
        <v>0</v>
      </c>
      <c r="AM178" t="b">
        <f>AND(StudentTable[[#This Row],[exists]],ISNUMBER(FIND("mal.",StudentTable[[#This Row],[normalized email]],StudentTable[[#This Row],[at post in email]]+1)))</f>
        <v>0</v>
      </c>
    </row>
    <row r="179" spans="1:39" ht="15.75" x14ac:dyDescent="0.25">
      <c r="A179" s="18">
        <v>165</v>
      </c>
      <c r="B179" s="31"/>
      <c r="C179" s="31"/>
      <c r="D179" s="31"/>
      <c r="E179" s="31"/>
      <c r="F179" s="34" t="str">
        <f>StudentTable[[#This Row],[grade string]]</f>
        <v/>
      </c>
      <c r="G179" s="34"/>
      <c r="H17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79" s="45" t="str">
        <f>StudentTable[[#This Row],[normalized full name]]</f>
        <v/>
      </c>
      <c r="J17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79" t="b">
        <f>AND(StudentTable[[#This Row],[exists]],OR(StudentTable[[#This Row],[blank full name]]))</f>
        <v>0</v>
      </c>
      <c r="L179" t="b">
        <f>AND(StudentTable[[#This Row],[exists]],OR(StudentTable[[#This Row],[blank full name]]))</f>
        <v>0</v>
      </c>
      <c r="M179" t="b">
        <f>AND(StudentTable[[#This Row],[exists]],OR(ISBLANK(StudentTable[[#This Row],[Active Email Address
(for login name and communication)]]),StudentTable[[#This Row],[email has many at]:[email duplicated]]))</f>
        <v>0</v>
      </c>
      <c r="N179" t="b">
        <f>AND(StudentTable[[#This Row],[exists]],ISBLANK(StudentTable[[#This Row],[Class]]))</f>
        <v>0</v>
      </c>
      <c r="O179" t="b">
        <f>AND(StudentTable[[#This Row],[exists]],ISERROR(_xlfn.XMATCH(StudentTable[[#This Row],[Form
(P1-P6, S1-S6)]],{"P1","P2","P3","P4","P5","P6","S1","S2","S3","S4","S5","S6"})))</f>
        <v>0</v>
      </c>
      <c r="P179" t="b">
        <f>AND(StudentTable[[#This Row],[exists]],ISBLANK(StudentTable[[#This Row],[Submission Batch'#]]))</f>
        <v>0</v>
      </c>
      <c r="Q179" t="b">
        <f>AND(StudentTable[[#This Row],[exists]],StudentTable[[#This Row],[gname in fname tail]])</f>
        <v>0</v>
      </c>
      <c r="R179" t="b">
        <f>AND(StudentTable[[#This Row],[exists]],StudentTable[[#This Row],[fname in gname head]])</f>
        <v>0</v>
      </c>
      <c r="S179" t="b">
        <f>AND(StudentTable[[#This Row],[exists]],OR(StudentTable[[#This Row],[email has mial.]:[email has mal.]]))</f>
        <v>0</v>
      </c>
      <c r="T179" t="str">
        <f>IF(StudentTable[[#This Row],[exists]],UPPER(TRIM(CLEAN(StudentTable[[#This Row],[Family Name 
(As printed in the HKID)]]))),"")</f>
        <v/>
      </c>
      <c r="U179" t="str">
        <f>IF(StudentTable[[#This Row],[exists]],PROPER(TRIM(CLEAN(StudentTable[[#This Row],[Given Name 
(As printed in the HKID)]]))),"")</f>
        <v/>
      </c>
      <c r="V179" t="str">
        <f>IF(StudentTable[[#This Row],[exists]],TRIM(UPPER(StudentTable[[#This Row],[normalized family name]])&amp;" "&amp;PROPER(StudentTable[[#This Row],[normalized given name]])),"")</f>
        <v/>
      </c>
      <c r="W179" t="str">
        <f>IF(StudentTable[[#This Row],[exists]],LOWER(TRIM(CLEAN(StudentTable[[#This Row],[Active Email Address
(for login name and communication)]]))),"")</f>
        <v/>
      </c>
      <c r="X179" t="b">
        <f>StudentTable[[#This Row],[normalized full name]]=""</f>
        <v>1</v>
      </c>
      <c r="Y179" t="e">
        <f>SEARCH(" "&amp;StudentTable[[#This Row],[normalized given name]], StudentTable[[#This Row],[normalized family name]])</f>
        <v>#VALUE!</v>
      </c>
      <c r="Z179" t="e">
        <f>SEARCH(StudentTable[[#This Row],[normalized family name]]&amp;" ",StudentTable[[#This Row],[normalized given name]])</f>
        <v>#VALUE!</v>
      </c>
      <c r="AA17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79" t="b">
        <f>AND(StudentTable[[#This Row],[exists]],StudentTable[[#This Row],[normalized family name]]&lt;&gt;"",IF(ISERROR(StudentTable[[#This Row],[fname in gname]]),FALSE, StudentTable[[#This Row],[fname in gname]]=1))</f>
        <v>0</v>
      </c>
      <c r="AC179" t="e">
        <f>VALUE(LEFT(TRIM(CLEAN(StudentTable[[#This Row],[Class]])),1))</f>
        <v>#VALUE!</v>
      </c>
      <c r="AD179" t="e">
        <f>VALUE(RIGHT(TRIM(CLEAN(StudentTable[[#This Row],[Class]])),1))</f>
        <v>#VALUE!</v>
      </c>
      <c r="AE17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79" t="e">
        <f>FIND("@",StudentTable[[#This Row],[normalized email]])</f>
        <v>#VALUE!</v>
      </c>
      <c r="AG17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79" t="b">
        <f>AND(StudentTable[[#This Row],[exists]],ISNUMBER(FIND(" ",StudentTable[[#This Row],[normalized email]])))</f>
        <v>0</v>
      </c>
      <c r="AI179" t="b">
        <f>AND(StudentTable[[#This Row],[exists]],ISERROR(FIND(".",RIGHT(StudentTable[[#This Row],[normalized email]],LEN(StudentTable[[#This Row],[normalized email]])-StudentTable[[#This Row],[at post in email]]))))</f>
        <v>0</v>
      </c>
      <c r="AJ179" t="b">
        <f>AND(StudentTable[[#This Row],[exists]],StudentTable[[#This Row],[normalized email]]&lt;&gt;"",COUNTIF(StudentTable[normalized email],StudentTable[[#This Row],[normalized email]])&gt;1)</f>
        <v>0</v>
      </c>
      <c r="AK179" t="b">
        <f>AND(StudentTable[[#This Row],[exists]],ISNUMBER(FIND("mial.",StudentTable[[#This Row],[normalized email]],StudentTable[[#This Row],[at post in email]]+1)))</f>
        <v>0</v>
      </c>
      <c r="AL179" t="b">
        <f>AND(StudentTable[[#This Row],[exists]],ISNUMBER(FIND("mil.",StudentTable[[#This Row],[normalized email]],StudentTable[[#This Row],[at post in email]]+1)))</f>
        <v>0</v>
      </c>
      <c r="AM179" t="b">
        <f>AND(StudentTable[[#This Row],[exists]],ISNUMBER(FIND("mal.",StudentTable[[#This Row],[normalized email]],StudentTable[[#This Row],[at post in email]]+1)))</f>
        <v>0</v>
      </c>
    </row>
    <row r="180" spans="1:39" ht="15.75" x14ac:dyDescent="0.25">
      <c r="A180" s="18">
        <v>166</v>
      </c>
      <c r="B180" s="31"/>
      <c r="C180" s="31"/>
      <c r="D180" s="31"/>
      <c r="E180" s="31"/>
      <c r="F180" s="34" t="str">
        <f>StudentTable[[#This Row],[grade string]]</f>
        <v/>
      </c>
      <c r="G180" s="34"/>
      <c r="H18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0" s="45" t="str">
        <f>StudentTable[[#This Row],[normalized full name]]</f>
        <v/>
      </c>
      <c r="J18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0" t="b">
        <f>AND(StudentTable[[#This Row],[exists]],OR(StudentTable[[#This Row],[blank full name]]))</f>
        <v>0</v>
      </c>
      <c r="L180" t="b">
        <f>AND(StudentTable[[#This Row],[exists]],OR(StudentTable[[#This Row],[blank full name]]))</f>
        <v>0</v>
      </c>
      <c r="M180" t="b">
        <f>AND(StudentTable[[#This Row],[exists]],OR(ISBLANK(StudentTable[[#This Row],[Active Email Address
(for login name and communication)]]),StudentTable[[#This Row],[email has many at]:[email duplicated]]))</f>
        <v>0</v>
      </c>
      <c r="N180" t="b">
        <f>AND(StudentTable[[#This Row],[exists]],ISBLANK(StudentTable[[#This Row],[Class]]))</f>
        <v>0</v>
      </c>
      <c r="O180" t="b">
        <f>AND(StudentTable[[#This Row],[exists]],ISERROR(_xlfn.XMATCH(StudentTable[[#This Row],[Form
(P1-P6, S1-S6)]],{"P1","P2","P3","P4","P5","P6","S1","S2","S3","S4","S5","S6"})))</f>
        <v>0</v>
      </c>
      <c r="P180" t="b">
        <f>AND(StudentTable[[#This Row],[exists]],ISBLANK(StudentTable[[#This Row],[Submission Batch'#]]))</f>
        <v>0</v>
      </c>
      <c r="Q180" t="b">
        <f>AND(StudentTable[[#This Row],[exists]],StudentTable[[#This Row],[gname in fname tail]])</f>
        <v>0</v>
      </c>
      <c r="R180" t="b">
        <f>AND(StudentTable[[#This Row],[exists]],StudentTable[[#This Row],[fname in gname head]])</f>
        <v>0</v>
      </c>
      <c r="S180" t="b">
        <f>AND(StudentTable[[#This Row],[exists]],OR(StudentTable[[#This Row],[email has mial.]:[email has mal.]]))</f>
        <v>0</v>
      </c>
      <c r="T180" t="str">
        <f>IF(StudentTable[[#This Row],[exists]],UPPER(TRIM(CLEAN(StudentTable[[#This Row],[Family Name 
(As printed in the HKID)]]))),"")</f>
        <v/>
      </c>
      <c r="U180" t="str">
        <f>IF(StudentTable[[#This Row],[exists]],PROPER(TRIM(CLEAN(StudentTable[[#This Row],[Given Name 
(As printed in the HKID)]]))),"")</f>
        <v/>
      </c>
      <c r="V180" t="str">
        <f>IF(StudentTable[[#This Row],[exists]],TRIM(UPPER(StudentTable[[#This Row],[normalized family name]])&amp;" "&amp;PROPER(StudentTable[[#This Row],[normalized given name]])),"")</f>
        <v/>
      </c>
      <c r="W180" t="str">
        <f>IF(StudentTable[[#This Row],[exists]],LOWER(TRIM(CLEAN(StudentTable[[#This Row],[Active Email Address
(for login name and communication)]]))),"")</f>
        <v/>
      </c>
      <c r="X180" t="b">
        <f>StudentTable[[#This Row],[normalized full name]]=""</f>
        <v>1</v>
      </c>
      <c r="Y180" t="e">
        <f>SEARCH(" "&amp;StudentTable[[#This Row],[normalized given name]], StudentTable[[#This Row],[normalized family name]])</f>
        <v>#VALUE!</v>
      </c>
      <c r="Z180" t="e">
        <f>SEARCH(StudentTable[[#This Row],[normalized family name]]&amp;" ",StudentTable[[#This Row],[normalized given name]])</f>
        <v>#VALUE!</v>
      </c>
      <c r="AA18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0" t="b">
        <f>AND(StudentTable[[#This Row],[exists]],StudentTable[[#This Row],[normalized family name]]&lt;&gt;"",IF(ISERROR(StudentTable[[#This Row],[fname in gname]]),FALSE, StudentTable[[#This Row],[fname in gname]]=1))</f>
        <v>0</v>
      </c>
      <c r="AC180" t="e">
        <f>VALUE(LEFT(TRIM(CLEAN(StudentTable[[#This Row],[Class]])),1))</f>
        <v>#VALUE!</v>
      </c>
      <c r="AD180" t="e">
        <f>VALUE(RIGHT(TRIM(CLEAN(StudentTable[[#This Row],[Class]])),1))</f>
        <v>#VALUE!</v>
      </c>
      <c r="AE18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0" t="e">
        <f>FIND("@",StudentTable[[#This Row],[normalized email]])</f>
        <v>#VALUE!</v>
      </c>
      <c r="AG18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0" t="b">
        <f>AND(StudentTable[[#This Row],[exists]],ISNUMBER(FIND(" ",StudentTable[[#This Row],[normalized email]])))</f>
        <v>0</v>
      </c>
      <c r="AI180" t="b">
        <f>AND(StudentTable[[#This Row],[exists]],ISERROR(FIND(".",RIGHT(StudentTable[[#This Row],[normalized email]],LEN(StudentTable[[#This Row],[normalized email]])-StudentTable[[#This Row],[at post in email]]))))</f>
        <v>0</v>
      </c>
      <c r="AJ180" t="b">
        <f>AND(StudentTable[[#This Row],[exists]],StudentTable[[#This Row],[normalized email]]&lt;&gt;"",COUNTIF(StudentTable[normalized email],StudentTable[[#This Row],[normalized email]])&gt;1)</f>
        <v>0</v>
      </c>
      <c r="AK180" t="b">
        <f>AND(StudentTable[[#This Row],[exists]],ISNUMBER(FIND("mial.",StudentTable[[#This Row],[normalized email]],StudentTable[[#This Row],[at post in email]]+1)))</f>
        <v>0</v>
      </c>
      <c r="AL180" t="b">
        <f>AND(StudentTable[[#This Row],[exists]],ISNUMBER(FIND("mil.",StudentTable[[#This Row],[normalized email]],StudentTable[[#This Row],[at post in email]]+1)))</f>
        <v>0</v>
      </c>
      <c r="AM180" t="b">
        <f>AND(StudentTable[[#This Row],[exists]],ISNUMBER(FIND("mal.",StudentTable[[#This Row],[normalized email]],StudentTable[[#This Row],[at post in email]]+1)))</f>
        <v>0</v>
      </c>
    </row>
    <row r="181" spans="1:39" ht="15.75" x14ac:dyDescent="0.25">
      <c r="A181" s="18">
        <v>167</v>
      </c>
      <c r="B181" s="31"/>
      <c r="C181" s="31"/>
      <c r="D181" s="31"/>
      <c r="E181" s="31"/>
      <c r="F181" s="34" t="str">
        <f>StudentTable[[#This Row],[grade string]]</f>
        <v/>
      </c>
      <c r="G181" s="34"/>
      <c r="H18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1" s="45" t="str">
        <f>StudentTable[[#This Row],[normalized full name]]</f>
        <v/>
      </c>
      <c r="J18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1" t="b">
        <f>AND(StudentTable[[#This Row],[exists]],OR(StudentTable[[#This Row],[blank full name]]))</f>
        <v>0</v>
      </c>
      <c r="L181" t="b">
        <f>AND(StudentTable[[#This Row],[exists]],OR(StudentTable[[#This Row],[blank full name]]))</f>
        <v>0</v>
      </c>
      <c r="M181" t="b">
        <f>AND(StudentTable[[#This Row],[exists]],OR(ISBLANK(StudentTable[[#This Row],[Active Email Address
(for login name and communication)]]),StudentTable[[#This Row],[email has many at]:[email duplicated]]))</f>
        <v>0</v>
      </c>
      <c r="N181" t="b">
        <f>AND(StudentTable[[#This Row],[exists]],ISBLANK(StudentTable[[#This Row],[Class]]))</f>
        <v>0</v>
      </c>
      <c r="O181" t="b">
        <f>AND(StudentTable[[#This Row],[exists]],ISERROR(_xlfn.XMATCH(StudentTable[[#This Row],[Form
(P1-P6, S1-S6)]],{"P1","P2","P3","P4","P5","P6","S1","S2","S3","S4","S5","S6"})))</f>
        <v>0</v>
      </c>
      <c r="P181" t="b">
        <f>AND(StudentTable[[#This Row],[exists]],ISBLANK(StudentTable[[#This Row],[Submission Batch'#]]))</f>
        <v>0</v>
      </c>
      <c r="Q181" t="b">
        <f>AND(StudentTable[[#This Row],[exists]],StudentTable[[#This Row],[gname in fname tail]])</f>
        <v>0</v>
      </c>
      <c r="R181" t="b">
        <f>AND(StudentTable[[#This Row],[exists]],StudentTable[[#This Row],[fname in gname head]])</f>
        <v>0</v>
      </c>
      <c r="S181" t="b">
        <f>AND(StudentTable[[#This Row],[exists]],OR(StudentTable[[#This Row],[email has mial.]:[email has mal.]]))</f>
        <v>0</v>
      </c>
      <c r="T181" t="str">
        <f>IF(StudentTable[[#This Row],[exists]],UPPER(TRIM(CLEAN(StudentTable[[#This Row],[Family Name 
(As printed in the HKID)]]))),"")</f>
        <v/>
      </c>
      <c r="U181" t="str">
        <f>IF(StudentTable[[#This Row],[exists]],PROPER(TRIM(CLEAN(StudentTable[[#This Row],[Given Name 
(As printed in the HKID)]]))),"")</f>
        <v/>
      </c>
      <c r="V181" t="str">
        <f>IF(StudentTable[[#This Row],[exists]],TRIM(UPPER(StudentTable[[#This Row],[normalized family name]])&amp;" "&amp;PROPER(StudentTable[[#This Row],[normalized given name]])),"")</f>
        <v/>
      </c>
      <c r="W181" t="str">
        <f>IF(StudentTable[[#This Row],[exists]],LOWER(TRIM(CLEAN(StudentTable[[#This Row],[Active Email Address
(for login name and communication)]]))),"")</f>
        <v/>
      </c>
      <c r="X181" t="b">
        <f>StudentTable[[#This Row],[normalized full name]]=""</f>
        <v>1</v>
      </c>
      <c r="Y181" t="e">
        <f>SEARCH(" "&amp;StudentTable[[#This Row],[normalized given name]], StudentTable[[#This Row],[normalized family name]])</f>
        <v>#VALUE!</v>
      </c>
      <c r="Z181" t="e">
        <f>SEARCH(StudentTable[[#This Row],[normalized family name]]&amp;" ",StudentTable[[#This Row],[normalized given name]])</f>
        <v>#VALUE!</v>
      </c>
      <c r="AA18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1" t="b">
        <f>AND(StudentTable[[#This Row],[exists]],StudentTable[[#This Row],[normalized family name]]&lt;&gt;"",IF(ISERROR(StudentTable[[#This Row],[fname in gname]]),FALSE, StudentTable[[#This Row],[fname in gname]]=1))</f>
        <v>0</v>
      </c>
      <c r="AC181" t="e">
        <f>VALUE(LEFT(TRIM(CLEAN(StudentTable[[#This Row],[Class]])),1))</f>
        <v>#VALUE!</v>
      </c>
      <c r="AD181" t="e">
        <f>VALUE(RIGHT(TRIM(CLEAN(StudentTable[[#This Row],[Class]])),1))</f>
        <v>#VALUE!</v>
      </c>
      <c r="AE18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1" t="e">
        <f>FIND("@",StudentTable[[#This Row],[normalized email]])</f>
        <v>#VALUE!</v>
      </c>
      <c r="AG18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1" t="b">
        <f>AND(StudentTable[[#This Row],[exists]],ISNUMBER(FIND(" ",StudentTable[[#This Row],[normalized email]])))</f>
        <v>0</v>
      </c>
      <c r="AI181" t="b">
        <f>AND(StudentTable[[#This Row],[exists]],ISERROR(FIND(".",RIGHT(StudentTable[[#This Row],[normalized email]],LEN(StudentTable[[#This Row],[normalized email]])-StudentTable[[#This Row],[at post in email]]))))</f>
        <v>0</v>
      </c>
      <c r="AJ181" t="b">
        <f>AND(StudentTable[[#This Row],[exists]],StudentTable[[#This Row],[normalized email]]&lt;&gt;"",COUNTIF(StudentTable[normalized email],StudentTable[[#This Row],[normalized email]])&gt;1)</f>
        <v>0</v>
      </c>
      <c r="AK181" t="b">
        <f>AND(StudentTable[[#This Row],[exists]],ISNUMBER(FIND("mial.",StudentTable[[#This Row],[normalized email]],StudentTable[[#This Row],[at post in email]]+1)))</f>
        <v>0</v>
      </c>
      <c r="AL181" t="b">
        <f>AND(StudentTable[[#This Row],[exists]],ISNUMBER(FIND("mil.",StudentTable[[#This Row],[normalized email]],StudentTable[[#This Row],[at post in email]]+1)))</f>
        <v>0</v>
      </c>
      <c r="AM181" t="b">
        <f>AND(StudentTable[[#This Row],[exists]],ISNUMBER(FIND("mal.",StudentTable[[#This Row],[normalized email]],StudentTable[[#This Row],[at post in email]]+1)))</f>
        <v>0</v>
      </c>
    </row>
    <row r="182" spans="1:39" ht="15.75" x14ac:dyDescent="0.25">
      <c r="A182" s="18">
        <v>168</v>
      </c>
      <c r="B182" s="31"/>
      <c r="C182" s="31"/>
      <c r="D182" s="31"/>
      <c r="E182" s="31"/>
      <c r="F182" s="34" t="str">
        <f>StudentTable[[#This Row],[grade string]]</f>
        <v/>
      </c>
      <c r="G182" s="34"/>
      <c r="H18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2" s="45" t="str">
        <f>StudentTable[[#This Row],[normalized full name]]</f>
        <v/>
      </c>
      <c r="J18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2" t="b">
        <f>AND(StudentTable[[#This Row],[exists]],OR(StudentTable[[#This Row],[blank full name]]))</f>
        <v>0</v>
      </c>
      <c r="L182" t="b">
        <f>AND(StudentTable[[#This Row],[exists]],OR(StudentTable[[#This Row],[blank full name]]))</f>
        <v>0</v>
      </c>
      <c r="M182" t="b">
        <f>AND(StudentTable[[#This Row],[exists]],OR(ISBLANK(StudentTable[[#This Row],[Active Email Address
(for login name and communication)]]),StudentTable[[#This Row],[email has many at]:[email duplicated]]))</f>
        <v>0</v>
      </c>
      <c r="N182" t="b">
        <f>AND(StudentTable[[#This Row],[exists]],ISBLANK(StudentTable[[#This Row],[Class]]))</f>
        <v>0</v>
      </c>
      <c r="O182" t="b">
        <f>AND(StudentTable[[#This Row],[exists]],ISERROR(_xlfn.XMATCH(StudentTable[[#This Row],[Form
(P1-P6, S1-S6)]],{"P1","P2","P3","P4","P5","P6","S1","S2","S3","S4","S5","S6"})))</f>
        <v>0</v>
      </c>
      <c r="P182" t="b">
        <f>AND(StudentTable[[#This Row],[exists]],ISBLANK(StudentTable[[#This Row],[Submission Batch'#]]))</f>
        <v>0</v>
      </c>
      <c r="Q182" t="b">
        <f>AND(StudentTable[[#This Row],[exists]],StudentTable[[#This Row],[gname in fname tail]])</f>
        <v>0</v>
      </c>
      <c r="R182" t="b">
        <f>AND(StudentTable[[#This Row],[exists]],StudentTable[[#This Row],[fname in gname head]])</f>
        <v>0</v>
      </c>
      <c r="S182" t="b">
        <f>AND(StudentTable[[#This Row],[exists]],OR(StudentTable[[#This Row],[email has mial.]:[email has mal.]]))</f>
        <v>0</v>
      </c>
      <c r="T182" t="str">
        <f>IF(StudentTable[[#This Row],[exists]],UPPER(TRIM(CLEAN(StudentTable[[#This Row],[Family Name 
(As printed in the HKID)]]))),"")</f>
        <v/>
      </c>
      <c r="U182" t="str">
        <f>IF(StudentTable[[#This Row],[exists]],PROPER(TRIM(CLEAN(StudentTable[[#This Row],[Given Name 
(As printed in the HKID)]]))),"")</f>
        <v/>
      </c>
      <c r="V182" t="str">
        <f>IF(StudentTable[[#This Row],[exists]],TRIM(UPPER(StudentTable[[#This Row],[normalized family name]])&amp;" "&amp;PROPER(StudentTable[[#This Row],[normalized given name]])),"")</f>
        <v/>
      </c>
      <c r="W182" t="str">
        <f>IF(StudentTable[[#This Row],[exists]],LOWER(TRIM(CLEAN(StudentTable[[#This Row],[Active Email Address
(for login name and communication)]]))),"")</f>
        <v/>
      </c>
      <c r="X182" t="b">
        <f>StudentTable[[#This Row],[normalized full name]]=""</f>
        <v>1</v>
      </c>
      <c r="Y182" t="e">
        <f>SEARCH(" "&amp;StudentTable[[#This Row],[normalized given name]], StudentTable[[#This Row],[normalized family name]])</f>
        <v>#VALUE!</v>
      </c>
      <c r="Z182" t="e">
        <f>SEARCH(StudentTable[[#This Row],[normalized family name]]&amp;" ",StudentTable[[#This Row],[normalized given name]])</f>
        <v>#VALUE!</v>
      </c>
      <c r="AA18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2" t="b">
        <f>AND(StudentTable[[#This Row],[exists]],StudentTable[[#This Row],[normalized family name]]&lt;&gt;"",IF(ISERROR(StudentTable[[#This Row],[fname in gname]]),FALSE, StudentTable[[#This Row],[fname in gname]]=1))</f>
        <v>0</v>
      </c>
      <c r="AC182" t="e">
        <f>VALUE(LEFT(TRIM(CLEAN(StudentTable[[#This Row],[Class]])),1))</f>
        <v>#VALUE!</v>
      </c>
      <c r="AD182" t="e">
        <f>VALUE(RIGHT(TRIM(CLEAN(StudentTable[[#This Row],[Class]])),1))</f>
        <v>#VALUE!</v>
      </c>
      <c r="AE18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2" t="e">
        <f>FIND("@",StudentTable[[#This Row],[normalized email]])</f>
        <v>#VALUE!</v>
      </c>
      <c r="AG18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2" t="b">
        <f>AND(StudentTable[[#This Row],[exists]],ISNUMBER(FIND(" ",StudentTable[[#This Row],[normalized email]])))</f>
        <v>0</v>
      </c>
      <c r="AI182" t="b">
        <f>AND(StudentTable[[#This Row],[exists]],ISERROR(FIND(".",RIGHT(StudentTable[[#This Row],[normalized email]],LEN(StudentTable[[#This Row],[normalized email]])-StudentTable[[#This Row],[at post in email]]))))</f>
        <v>0</v>
      </c>
      <c r="AJ182" t="b">
        <f>AND(StudentTable[[#This Row],[exists]],StudentTable[[#This Row],[normalized email]]&lt;&gt;"",COUNTIF(StudentTable[normalized email],StudentTable[[#This Row],[normalized email]])&gt;1)</f>
        <v>0</v>
      </c>
      <c r="AK182" t="b">
        <f>AND(StudentTable[[#This Row],[exists]],ISNUMBER(FIND("mial.",StudentTable[[#This Row],[normalized email]],StudentTable[[#This Row],[at post in email]]+1)))</f>
        <v>0</v>
      </c>
      <c r="AL182" t="b">
        <f>AND(StudentTable[[#This Row],[exists]],ISNUMBER(FIND("mil.",StudentTable[[#This Row],[normalized email]],StudentTable[[#This Row],[at post in email]]+1)))</f>
        <v>0</v>
      </c>
      <c r="AM182" t="b">
        <f>AND(StudentTable[[#This Row],[exists]],ISNUMBER(FIND("mal.",StudentTable[[#This Row],[normalized email]],StudentTable[[#This Row],[at post in email]]+1)))</f>
        <v>0</v>
      </c>
    </row>
    <row r="183" spans="1:39" ht="15.75" x14ac:dyDescent="0.25">
      <c r="A183" s="18">
        <v>169</v>
      </c>
      <c r="B183" s="31"/>
      <c r="C183" s="31"/>
      <c r="D183" s="31"/>
      <c r="E183" s="31"/>
      <c r="F183" s="34" t="str">
        <f>StudentTable[[#This Row],[grade string]]</f>
        <v/>
      </c>
      <c r="G183" s="34"/>
      <c r="H18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3" s="45" t="str">
        <f>StudentTable[[#This Row],[normalized full name]]</f>
        <v/>
      </c>
      <c r="J18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3" t="b">
        <f>AND(StudentTable[[#This Row],[exists]],OR(StudentTable[[#This Row],[blank full name]]))</f>
        <v>0</v>
      </c>
      <c r="L183" t="b">
        <f>AND(StudentTable[[#This Row],[exists]],OR(StudentTable[[#This Row],[blank full name]]))</f>
        <v>0</v>
      </c>
      <c r="M183" t="b">
        <f>AND(StudentTable[[#This Row],[exists]],OR(ISBLANK(StudentTable[[#This Row],[Active Email Address
(for login name and communication)]]),StudentTable[[#This Row],[email has many at]:[email duplicated]]))</f>
        <v>0</v>
      </c>
      <c r="N183" t="b">
        <f>AND(StudentTable[[#This Row],[exists]],ISBLANK(StudentTable[[#This Row],[Class]]))</f>
        <v>0</v>
      </c>
      <c r="O183" t="b">
        <f>AND(StudentTable[[#This Row],[exists]],ISERROR(_xlfn.XMATCH(StudentTable[[#This Row],[Form
(P1-P6, S1-S6)]],{"P1","P2","P3","P4","P5","P6","S1","S2","S3","S4","S5","S6"})))</f>
        <v>0</v>
      </c>
      <c r="P183" t="b">
        <f>AND(StudentTable[[#This Row],[exists]],ISBLANK(StudentTable[[#This Row],[Submission Batch'#]]))</f>
        <v>0</v>
      </c>
      <c r="Q183" t="b">
        <f>AND(StudentTable[[#This Row],[exists]],StudentTable[[#This Row],[gname in fname tail]])</f>
        <v>0</v>
      </c>
      <c r="R183" t="b">
        <f>AND(StudentTable[[#This Row],[exists]],StudentTable[[#This Row],[fname in gname head]])</f>
        <v>0</v>
      </c>
      <c r="S183" t="b">
        <f>AND(StudentTable[[#This Row],[exists]],OR(StudentTable[[#This Row],[email has mial.]:[email has mal.]]))</f>
        <v>0</v>
      </c>
      <c r="T183" t="str">
        <f>IF(StudentTable[[#This Row],[exists]],UPPER(TRIM(CLEAN(StudentTable[[#This Row],[Family Name 
(As printed in the HKID)]]))),"")</f>
        <v/>
      </c>
      <c r="U183" t="str">
        <f>IF(StudentTable[[#This Row],[exists]],PROPER(TRIM(CLEAN(StudentTable[[#This Row],[Given Name 
(As printed in the HKID)]]))),"")</f>
        <v/>
      </c>
      <c r="V183" t="str">
        <f>IF(StudentTable[[#This Row],[exists]],TRIM(UPPER(StudentTable[[#This Row],[normalized family name]])&amp;" "&amp;PROPER(StudentTable[[#This Row],[normalized given name]])),"")</f>
        <v/>
      </c>
      <c r="W183" t="str">
        <f>IF(StudentTable[[#This Row],[exists]],LOWER(TRIM(CLEAN(StudentTable[[#This Row],[Active Email Address
(for login name and communication)]]))),"")</f>
        <v/>
      </c>
      <c r="X183" t="b">
        <f>StudentTable[[#This Row],[normalized full name]]=""</f>
        <v>1</v>
      </c>
      <c r="Y183" t="e">
        <f>SEARCH(" "&amp;StudentTable[[#This Row],[normalized given name]], StudentTable[[#This Row],[normalized family name]])</f>
        <v>#VALUE!</v>
      </c>
      <c r="Z183" t="e">
        <f>SEARCH(StudentTable[[#This Row],[normalized family name]]&amp;" ",StudentTable[[#This Row],[normalized given name]])</f>
        <v>#VALUE!</v>
      </c>
      <c r="AA18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3" t="b">
        <f>AND(StudentTable[[#This Row],[exists]],StudentTable[[#This Row],[normalized family name]]&lt;&gt;"",IF(ISERROR(StudentTable[[#This Row],[fname in gname]]),FALSE, StudentTable[[#This Row],[fname in gname]]=1))</f>
        <v>0</v>
      </c>
      <c r="AC183" t="e">
        <f>VALUE(LEFT(TRIM(CLEAN(StudentTable[[#This Row],[Class]])),1))</f>
        <v>#VALUE!</v>
      </c>
      <c r="AD183" t="e">
        <f>VALUE(RIGHT(TRIM(CLEAN(StudentTable[[#This Row],[Class]])),1))</f>
        <v>#VALUE!</v>
      </c>
      <c r="AE18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3" t="e">
        <f>FIND("@",StudentTable[[#This Row],[normalized email]])</f>
        <v>#VALUE!</v>
      </c>
      <c r="AG18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3" t="b">
        <f>AND(StudentTable[[#This Row],[exists]],ISNUMBER(FIND(" ",StudentTable[[#This Row],[normalized email]])))</f>
        <v>0</v>
      </c>
      <c r="AI183" t="b">
        <f>AND(StudentTable[[#This Row],[exists]],ISERROR(FIND(".",RIGHT(StudentTable[[#This Row],[normalized email]],LEN(StudentTable[[#This Row],[normalized email]])-StudentTable[[#This Row],[at post in email]]))))</f>
        <v>0</v>
      </c>
      <c r="AJ183" t="b">
        <f>AND(StudentTable[[#This Row],[exists]],StudentTable[[#This Row],[normalized email]]&lt;&gt;"",COUNTIF(StudentTable[normalized email],StudentTable[[#This Row],[normalized email]])&gt;1)</f>
        <v>0</v>
      </c>
      <c r="AK183" t="b">
        <f>AND(StudentTable[[#This Row],[exists]],ISNUMBER(FIND("mial.",StudentTable[[#This Row],[normalized email]],StudentTable[[#This Row],[at post in email]]+1)))</f>
        <v>0</v>
      </c>
      <c r="AL183" t="b">
        <f>AND(StudentTable[[#This Row],[exists]],ISNUMBER(FIND("mil.",StudentTable[[#This Row],[normalized email]],StudentTable[[#This Row],[at post in email]]+1)))</f>
        <v>0</v>
      </c>
      <c r="AM183" t="b">
        <f>AND(StudentTable[[#This Row],[exists]],ISNUMBER(FIND("mal.",StudentTable[[#This Row],[normalized email]],StudentTable[[#This Row],[at post in email]]+1)))</f>
        <v>0</v>
      </c>
    </row>
    <row r="184" spans="1:39" ht="15.75" x14ac:dyDescent="0.25">
      <c r="A184" s="18">
        <v>170</v>
      </c>
      <c r="B184" s="31"/>
      <c r="C184" s="31"/>
      <c r="D184" s="31"/>
      <c r="E184" s="31"/>
      <c r="F184" s="34" t="str">
        <f>StudentTable[[#This Row],[grade string]]</f>
        <v/>
      </c>
      <c r="G184" s="34"/>
      <c r="H18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4" s="45" t="str">
        <f>StudentTable[[#This Row],[normalized full name]]</f>
        <v/>
      </c>
      <c r="J18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4" t="b">
        <f>AND(StudentTable[[#This Row],[exists]],OR(StudentTable[[#This Row],[blank full name]]))</f>
        <v>0</v>
      </c>
      <c r="L184" t="b">
        <f>AND(StudentTable[[#This Row],[exists]],OR(StudentTable[[#This Row],[blank full name]]))</f>
        <v>0</v>
      </c>
      <c r="M184" t="b">
        <f>AND(StudentTable[[#This Row],[exists]],OR(ISBLANK(StudentTable[[#This Row],[Active Email Address
(for login name and communication)]]),StudentTable[[#This Row],[email has many at]:[email duplicated]]))</f>
        <v>0</v>
      </c>
      <c r="N184" t="b">
        <f>AND(StudentTable[[#This Row],[exists]],ISBLANK(StudentTable[[#This Row],[Class]]))</f>
        <v>0</v>
      </c>
      <c r="O184" t="b">
        <f>AND(StudentTable[[#This Row],[exists]],ISERROR(_xlfn.XMATCH(StudentTable[[#This Row],[Form
(P1-P6, S1-S6)]],{"P1","P2","P3","P4","P5","P6","S1","S2","S3","S4","S5","S6"})))</f>
        <v>0</v>
      </c>
      <c r="P184" t="b">
        <f>AND(StudentTable[[#This Row],[exists]],ISBLANK(StudentTable[[#This Row],[Submission Batch'#]]))</f>
        <v>0</v>
      </c>
      <c r="Q184" t="b">
        <f>AND(StudentTable[[#This Row],[exists]],StudentTable[[#This Row],[gname in fname tail]])</f>
        <v>0</v>
      </c>
      <c r="R184" t="b">
        <f>AND(StudentTable[[#This Row],[exists]],StudentTable[[#This Row],[fname in gname head]])</f>
        <v>0</v>
      </c>
      <c r="S184" t="b">
        <f>AND(StudentTable[[#This Row],[exists]],OR(StudentTable[[#This Row],[email has mial.]:[email has mal.]]))</f>
        <v>0</v>
      </c>
      <c r="T184" t="str">
        <f>IF(StudentTable[[#This Row],[exists]],UPPER(TRIM(CLEAN(StudentTable[[#This Row],[Family Name 
(As printed in the HKID)]]))),"")</f>
        <v/>
      </c>
      <c r="U184" t="str">
        <f>IF(StudentTable[[#This Row],[exists]],PROPER(TRIM(CLEAN(StudentTable[[#This Row],[Given Name 
(As printed in the HKID)]]))),"")</f>
        <v/>
      </c>
      <c r="V184" t="str">
        <f>IF(StudentTable[[#This Row],[exists]],TRIM(UPPER(StudentTable[[#This Row],[normalized family name]])&amp;" "&amp;PROPER(StudentTable[[#This Row],[normalized given name]])),"")</f>
        <v/>
      </c>
      <c r="W184" t="str">
        <f>IF(StudentTable[[#This Row],[exists]],LOWER(TRIM(CLEAN(StudentTable[[#This Row],[Active Email Address
(for login name and communication)]]))),"")</f>
        <v/>
      </c>
      <c r="X184" t="b">
        <f>StudentTable[[#This Row],[normalized full name]]=""</f>
        <v>1</v>
      </c>
      <c r="Y184" t="e">
        <f>SEARCH(" "&amp;StudentTable[[#This Row],[normalized given name]], StudentTable[[#This Row],[normalized family name]])</f>
        <v>#VALUE!</v>
      </c>
      <c r="Z184" t="e">
        <f>SEARCH(StudentTable[[#This Row],[normalized family name]]&amp;" ",StudentTable[[#This Row],[normalized given name]])</f>
        <v>#VALUE!</v>
      </c>
      <c r="AA18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4" t="b">
        <f>AND(StudentTable[[#This Row],[exists]],StudentTable[[#This Row],[normalized family name]]&lt;&gt;"",IF(ISERROR(StudentTable[[#This Row],[fname in gname]]),FALSE, StudentTable[[#This Row],[fname in gname]]=1))</f>
        <v>0</v>
      </c>
      <c r="AC184" t="e">
        <f>VALUE(LEFT(TRIM(CLEAN(StudentTable[[#This Row],[Class]])),1))</f>
        <v>#VALUE!</v>
      </c>
      <c r="AD184" t="e">
        <f>VALUE(RIGHT(TRIM(CLEAN(StudentTable[[#This Row],[Class]])),1))</f>
        <v>#VALUE!</v>
      </c>
      <c r="AE18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4" t="e">
        <f>FIND("@",StudentTable[[#This Row],[normalized email]])</f>
        <v>#VALUE!</v>
      </c>
      <c r="AG18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4" t="b">
        <f>AND(StudentTable[[#This Row],[exists]],ISNUMBER(FIND(" ",StudentTable[[#This Row],[normalized email]])))</f>
        <v>0</v>
      </c>
      <c r="AI184" t="b">
        <f>AND(StudentTable[[#This Row],[exists]],ISERROR(FIND(".",RIGHT(StudentTable[[#This Row],[normalized email]],LEN(StudentTable[[#This Row],[normalized email]])-StudentTable[[#This Row],[at post in email]]))))</f>
        <v>0</v>
      </c>
      <c r="AJ184" t="b">
        <f>AND(StudentTable[[#This Row],[exists]],StudentTable[[#This Row],[normalized email]]&lt;&gt;"",COUNTIF(StudentTable[normalized email],StudentTable[[#This Row],[normalized email]])&gt;1)</f>
        <v>0</v>
      </c>
      <c r="AK184" t="b">
        <f>AND(StudentTable[[#This Row],[exists]],ISNUMBER(FIND("mial.",StudentTable[[#This Row],[normalized email]],StudentTable[[#This Row],[at post in email]]+1)))</f>
        <v>0</v>
      </c>
      <c r="AL184" t="b">
        <f>AND(StudentTable[[#This Row],[exists]],ISNUMBER(FIND("mil.",StudentTable[[#This Row],[normalized email]],StudentTable[[#This Row],[at post in email]]+1)))</f>
        <v>0</v>
      </c>
      <c r="AM184" t="b">
        <f>AND(StudentTable[[#This Row],[exists]],ISNUMBER(FIND("mal.",StudentTable[[#This Row],[normalized email]],StudentTable[[#This Row],[at post in email]]+1)))</f>
        <v>0</v>
      </c>
    </row>
    <row r="185" spans="1:39" ht="15.75" x14ac:dyDescent="0.25">
      <c r="A185" s="18">
        <v>171</v>
      </c>
      <c r="B185" s="31"/>
      <c r="C185" s="31"/>
      <c r="D185" s="31"/>
      <c r="E185" s="31"/>
      <c r="F185" s="34" t="str">
        <f>StudentTable[[#This Row],[grade string]]</f>
        <v/>
      </c>
      <c r="G185" s="34"/>
      <c r="H18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5" s="45" t="str">
        <f>StudentTable[[#This Row],[normalized full name]]</f>
        <v/>
      </c>
      <c r="J18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5" t="b">
        <f>AND(StudentTable[[#This Row],[exists]],OR(StudentTable[[#This Row],[blank full name]]))</f>
        <v>0</v>
      </c>
      <c r="L185" t="b">
        <f>AND(StudentTable[[#This Row],[exists]],OR(StudentTable[[#This Row],[blank full name]]))</f>
        <v>0</v>
      </c>
      <c r="M185" t="b">
        <f>AND(StudentTable[[#This Row],[exists]],OR(ISBLANK(StudentTable[[#This Row],[Active Email Address
(for login name and communication)]]),StudentTable[[#This Row],[email has many at]:[email duplicated]]))</f>
        <v>0</v>
      </c>
      <c r="N185" t="b">
        <f>AND(StudentTable[[#This Row],[exists]],ISBLANK(StudentTable[[#This Row],[Class]]))</f>
        <v>0</v>
      </c>
      <c r="O185" t="b">
        <f>AND(StudentTable[[#This Row],[exists]],ISERROR(_xlfn.XMATCH(StudentTable[[#This Row],[Form
(P1-P6, S1-S6)]],{"P1","P2","P3","P4","P5","P6","S1","S2","S3","S4","S5","S6"})))</f>
        <v>0</v>
      </c>
      <c r="P185" t="b">
        <f>AND(StudentTable[[#This Row],[exists]],ISBLANK(StudentTable[[#This Row],[Submission Batch'#]]))</f>
        <v>0</v>
      </c>
      <c r="Q185" t="b">
        <f>AND(StudentTable[[#This Row],[exists]],StudentTable[[#This Row],[gname in fname tail]])</f>
        <v>0</v>
      </c>
      <c r="R185" t="b">
        <f>AND(StudentTable[[#This Row],[exists]],StudentTable[[#This Row],[fname in gname head]])</f>
        <v>0</v>
      </c>
      <c r="S185" t="b">
        <f>AND(StudentTable[[#This Row],[exists]],OR(StudentTable[[#This Row],[email has mial.]:[email has mal.]]))</f>
        <v>0</v>
      </c>
      <c r="T185" t="str">
        <f>IF(StudentTable[[#This Row],[exists]],UPPER(TRIM(CLEAN(StudentTable[[#This Row],[Family Name 
(As printed in the HKID)]]))),"")</f>
        <v/>
      </c>
      <c r="U185" t="str">
        <f>IF(StudentTable[[#This Row],[exists]],PROPER(TRIM(CLEAN(StudentTable[[#This Row],[Given Name 
(As printed in the HKID)]]))),"")</f>
        <v/>
      </c>
      <c r="V185" t="str">
        <f>IF(StudentTable[[#This Row],[exists]],TRIM(UPPER(StudentTable[[#This Row],[normalized family name]])&amp;" "&amp;PROPER(StudentTable[[#This Row],[normalized given name]])),"")</f>
        <v/>
      </c>
      <c r="W185" t="str">
        <f>IF(StudentTable[[#This Row],[exists]],LOWER(TRIM(CLEAN(StudentTable[[#This Row],[Active Email Address
(for login name and communication)]]))),"")</f>
        <v/>
      </c>
      <c r="X185" t="b">
        <f>StudentTable[[#This Row],[normalized full name]]=""</f>
        <v>1</v>
      </c>
      <c r="Y185" t="e">
        <f>SEARCH(" "&amp;StudentTable[[#This Row],[normalized given name]], StudentTable[[#This Row],[normalized family name]])</f>
        <v>#VALUE!</v>
      </c>
      <c r="Z185" t="e">
        <f>SEARCH(StudentTable[[#This Row],[normalized family name]]&amp;" ",StudentTable[[#This Row],[normalized given name]])</f>
        <v>#VALUE!</v>
      </c>
      <c r="AA18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5" t="b">
        <f>AND(StudentTable[[#This Row],[exists]],StudentTable[[#This Row],[normalized family name]]&lt;&gt;"",IF(ISERROR(StudentTable[[#This Row],[fname in gname]]),FALSE, StudentTable[[#This Row],[fname in gname]]=1))</f>
        <v>0</v>
      </c>
      <c r="AC185" t="e">
        <f>VALUE(LEFT(TRIM(CLEAN(StudentTable[[#This Row],[Class]])),1))</f>
        <v>#VALUE!</v>
      </c>
      <c r="AD185" t="e">
        <f>VALUE(RIGHT(TRIM(CLEAN(StudentTable[[#This Row],[Class]])),1))</f>
        <v>#VALUE!</v>
      </c>
      <c r="AE18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5" t="e">
        <f>FIND("@",StudentTable[[#This Row],[normalized email]])</f>
        <v>#VALUE!</v>
      </c>
      <c r="AG18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5" t="b">
        <f>AND(StudentTable[[#This Row],[exists]],ISNUMBER(FIND(" ",StudentTable[[#This Row],[normalized email]])))</f>
        <v>0</v>
      </c>
      <c r="AI185" t="b">
        <f>AND(StudentTable[[#This Row],[exists]],ISERROR(FIND(".",RIGHT(StudentTable[[#This Row],[normalized email]],LEN(StudentTable[[#This Row],[normalized email]])-StudentTable[[#This Row],[at post in email]]))))</f>
        <v>0</v>
      </c>
      <c r="AJ185" t="b">
        <f>AND(StudentTable[[#This Row],[exists]],StudentTable[[#This Row],[normalized email]]&lt;&gt;"",COUNTIF(StudentTable[normalized email],StudentTable[[#This Row],[normalized email]])&gt;1)</f>
        <v>0</v>
      </c>
      <c r="AK185" t="b">
        <f>AND(StudentTable[[#This Row],[exists]],ISNUMBER(FIND("mial.",StudentTable[[#This Row],[normalized email]],StudentTable[[#This Row],[at post in email]]+1)))</f>
        <v>0</v>
      </c>
      <c r="AL185" t="b">
        <f>AND(StudentTable[[#This Row],[exists]],ISNUMBER(FIND("mil.",StudentTable[[#This Row],[normalized email]],StudentTable[[#This Row],[at post in email]]+1)))</f>
        <v>0</v>
      </c>
      <c r="AM185" t="b">
        <f>AND(StudentTable[[#This Row],[exists]],ISNUMBER(FIND("mal.",StudentTable[[#This Row],[normalized email]],StudentTable[[#This Row],[at post in email]]+1)))</f>
        <v>0</v>
      </c>
    </row>
    <row r="186" spans="1:39" ht="15.75" x14ac:dyDescent="0.25">
      <c r="A186" s="18">
        <v>172</v>
      </c>
      <c r="B186" s="31"/>
      <c r="C186" s="31"/>
      <c r="D186" s="31"/>
      <c r="E186" s="31"/>
      <c r="F186" s="34" t="str">
        <f>StudentTable[[#This Row],[grade string]]</f>
        <v/>
      </c>
      <c r="G186" s="34"/>
      <c r="H18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6" s="45" t="str">
        <f>StudentTable[[#This Row],[normalized full name]]</f>
        <v/>
      </c>
      <c r="J18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6" t="b">
        <f>AND(StudentTable[[#This Row],[exists]],OR(StudentTable[[#This Row],[blank full name]]))</f>
        <v>0</v>
      </c>
      <c r="L186" t="b">
        <f>AND(StudentTable[[#This Row],[exists]],OR(StudentTable[[#This Row],[blank full name]]))</f>
        <v>0</v>
      </c>
      <c r="M186" t="b">
        <f>AND(StudentTable[[#This Row],[exists]],OR(ISBLANK(StudentTable[[#This Row],[Active Email Address
(for login name and communication)]]),StudentTable[[#This Row],[email has many at]:[email duplicated]]))</f>
        <v>0</v>
      </c>
      <c r="N186" t="b">
        <f>AND(StudentTable[[#This Row],[exists]],ISBLANK(StudentTable[[#This Row],[Class]]))</f>
        <v>0</v>
      </c>
      <c r="O186" t="b">
        <f>AND(StudentTable[[#This Row],[exists]],ISERROR(_xlfn.XMATCH(StudentTable[[#This Row],[Form
(P1-P6, S1-S6)]],{"P1","P2","P3","P4","P5","P6","S1","S2","S3","S4","S5","S6"})))</f>
        <v>0</v>
      </c>
      <c r="P186" t="b">
        <f>AND(StudentTable[[#This Row],[exists]],ISBLANK(StudentTable[[#This Row],[Submission Batch'#]]))</f>
        <v>0</v>
      </c>
      <c r="Q186" t="b">
        <f>AND(StudentTable[[#This Row],[exists]],StudentTable[[#This Row],[gname in fname tail]])</f>
        <v>0</v>
      </c>
      <c r="R186" t="b">
        <f>AND(StudentTable[[#This Row],[exists]],StudentTable[[#This Row],[fname in gname head]])</f>
        <v>0</v>
      </c>
      <c r="S186" t="b">
        <f>AND(StudentTable[[#This Row],[exists]],OR(StudentTable[[#This Row],[email has mial.]:[email has mal.]]))</f>
        <v>0</v>
      </c>
      <c r="T186" t="str">
        <f>IF(StudentTable[[#This Row],[exists]],UPPER(TRIM(CLEAN(StudentTable[[#This Row],[Family Name 
(As printed in the HKID)]]))),"")</f>
        <v/>
      </c>
      <c r="U186" t="str">
        <f>IF(StudentTable[[#This Row],[exists]],PROPER(TRIM(CLEAN(StudentTable[[#This Row],[Given Name 
(As printed in the HKID)]]))),"")</f>
        <v/>
      </c>
      <c r="V186" t="str">
        <f>IF(StudentTable[[#This Row],[exists]],TRIM(UPPER(StudentTable[[#This Row],[normalized family name]])&amp;" "&amp;PROPER(StudentTable[[#This Row],[normalized given name]])),"")</f>
        <v/>
      </c>
      <c r="W186" t="str">
        <f>IF(StudentTable[[#This Row],[exists]],LOWER(TRIM(CLEAN(StudentTable[[#This Row],[Active Email Address
(for login name and communication)]]))),"")</f>
        <v/>
      </c>
      <c r="X186" t="b">
        <f>StudentTable[[#This Row],[normalized full name]]=""</f>
        <v>1</v>
      </c>
      <c r="Y186" t="e">
        <f>SEARCH(" "&amp;StudentTable[[#This Row],[normalized given name]], StudentTable[[#This Row],[normalized family name]])</f>
        <v>#VALUE!</v>
      </c>
      <c r="Z186" t="e">
        <f>SEARCH(StudentTable[[#This Row],[normalized family name]]&amp;" ",StudentTable[[#This Row],[normalized given name]])</f>
        <v>#VALUE!</v>
      </c>
      <c r="AA18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6" t="b">
        <f>AND(StudentTable[[#This Row],[exists]],StudentTable[[#This Row],[normalized family name]]&lt;&gt;"",IF(ISERROR(StudentTable[[#This Row],[fname in gname]]),FALSE, StudentTable[[#This Row],[fname in gname]]=1))</f>
        <v>0</v>
      </c>
      <c r="AC186" t="e">
        <f>VALUE(LEFT(TRIM(CLEAN(StudentTable[[#This Row],[Class]])),1))</f>
        <v>#VALUE!</v>
      </c>
      <c r="AD186" t="e">
        <f>VALUE(RIGHT(TRIM(CLEAN(StudentTable[[#This Row],[Class]])),1))</f>
        <v>#VALUE!</v>
      </c>
      <c r="AE18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6" t="e">
        <f>FIND("@",StudentTable[[#This Row],[normalized email]])</f>
        <v>#VALUE!</v>
      </c>
      <c r="AG18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6" t="b">
        <f>AND(StudentTable[[#This Row],[exists]],ISNUMBER(FIND(" ",StudentTable[[#This Row],[normalized email]])))</f>
        <v>0</v>
      </c>
      <c r="AI186" t="b">
        <f>AND(StudentTable[[#This Row],[exists]],ISERROR(FIND(".",RIGHT(StudentTable[[#This Row],[normalized email]],LEN(StudentTable[[#This Row],[normalized email]])-StudentTable[[#This Row],[at post in email]]))))</f>
        <v>0</v>
      </c>
      <c r="AJ186" t="b">
        <f>AND(StudentTable[[#This Row],[exists]],StudentTable[[#This Row],[normalized email]]&lt;&gt;"",COUNTIF(StudentTable[normalized email],StudentTable[[#This Row],[normalized email]])&gt;1)</f>
        <v>0</v>
      </c>
      <c r="AK186" t="b">
        <f>AND(StudentTable[[#This Row],[exists]],ISNUMBER(FIND("mial.",StudentTable[[#This Row],[normalized email]],StudentTable[[#This Row],[at post in email]]+1)))</f>
        <v>0</v>
      </c>
      <c r="AL186" t="b">
        <f>AND(StudentTable[[#This Row],[exists]],ISNUMBER(FIND("mil.",StudentTable[[#This Row],[normalized email]],StudentTable[[#This Row],[at post in email]]+1)))</f>
        <v>0</v>
      </c>
      <c r="AM186" t="b">
        <f>AND(StudentTable[[#This Row],[exists]],ISNUMBER(FIND("mal.",StudentTable[[#This Row],[normalized email]],StudentTable[[#This Row],[at post in email]]+1)))</f>
        <v>0</v>
      </c>
    </row>
    <row r="187" spans="1:39" ht="15.75" x14ac:dyDescent="0.25">
      <c r="A187" s="18">
        <v>173</v>
      </c>
      <c r="B187" s="31"/>
      <c r="C187" s="31"/>
      <c r="D187" s="31"/>
      <c r="E187" s="31"/>
      <c r="F187" s="34" t="str">
        <f>StudentTable[[#This Row],[grade string]]</f>
        <v/>
      </c>
      <c r="G187" s="34"/>
      <c r="H18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7" s="45" t="str">
        <f>StudentTable[[#This Row],[normalized full name]]</f>
        <v/>
      </c>
      <c r="J18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7" t="b">
        <f>AND(StudentTable[[#This Row],[exists]],OR(StudentTable[[#This Row],[blank full name]]))</f>
        <v>0</v>
      </c>
      <c r="L187" t="b">
        <f>AND(StudentTable[[#This Row],[exists]],OR(StudentTable[[#This Row],[blank full name]]))</f>
        <v>0</v>
      </c>
      <c r="M187" t="b">
        <f>AND(StudentTable[[#This Row],[exists]],OR(ISBLANK(StudentTable[[#This Row],[Active Email Address
(for login name and communication)]]),StudentTable[[#This Row],[email has many at]:[email duplicated]]))</f>
        <v>0</v>
      </c>
      <c r="N187" t="b">
        <f>AND(StudentTable[[#This Row],[exists]],ISBLANK(StudentTable[[#This Row],[Class]]))</f>
        <v>0</v>
      </c>
      <c r="O187" t="b">
        <f>AND(StudentTable[[#This Row],[exists]],ISERROR(_xlfn.XMATCH(StudentTable[[#This Row],[Form
(P1-P6, S1-S6)]],{"P1","P2","P3","P4","P5","P6","S1","S2","S3","S4","S5","S6"})))</f>
        <v>0</v>
      </c>
      <c r="P187" t="b">
        <f>AND(StudentTable[[#This Row],[exists]],ISBLANK(StudentTable[[#This Row],[Submission Batch'#]]))</f>
        <v>0</v>
      </c>
      <c r="Q187" t="b">
        <f>AND(StudentTable[[#This Row],[exists]],StudentTable[[#This Row],[gname in fname tail]])</f>
        <v>0</v>
      </c>
      <c r="R187" t="b">
        <f>AND(StudentTable[[#This Row],[exists]],StudentTable[[#This Row],[fname in gname head]])</f>
        <v>0</v>
      </c>
      <c r="S187" t="b">
        <f>AND(StudentTable[[#This Row],[exists]],OR(StudentTable[[#This Row],[email has mial.]:[email has mal.]]))</f>
        <v>0</v>
      </c>
      <c r="T187" t="str">
        <f>IF(StudentTable[[#This Row],[exists]],UPPER(TRIM(CLEAN(StudentTable[[#This Row],[Family Name 
(As printed in the HKID)]]))),"")</f>
        <v/>
      </c>
      <c r="U187" t="str">
        <f>IF(StudentTable[[#This Row],[exists]],PROPER(TRIM(CLEAN(StudentTable[[#This Row],[Given Name 
(As printed in the HKID)]]))),"")</f>
        <v/>
      </c>
      <c r="V187" t="str">
        <f>IF(StudentTable[[#This Row],[exists]],TRIM(UPPER(StudentTable[[#This Row],[normalized family name]])&amp;" "&amp;PROPER(StudentTable[[#This Row],[normalized given name]])),"")</f>
        <v/>
      </c>
      <c r="W187" t="str">
        <f>IF(StudentTable[[#This Row],[exists]],LOWER(TRIM(CLEAN(StudentTable[[#This Row],[Active Email Address
(for login name and communication)]]))),"")</f>
        <v/>
      </c>
      <c r="X187" t="b">
        <f>StudentTable[[#This Row],[normalized full name]]=""</f>
        <v>1</v>
      </c>
      <c r="Y187" t="e">
        <f>SEARCH(" "&amp;StudentTable[[#This Row],[normalized given name]], StudentTable[[#This Row],[normalized family name]])</f>
        <v>#VALUE!</v>
      </c>
      <c r="Z187" t="e">
        <f>SEARCH(StudentTable[[#This Row],[normalized family name]]&amp;" ",StudentTable[[#This Row],[normalized given name]])</f>
        <v>#VALUE!</v>
      </c>
      <c r="AA18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7" t="b">
        <f>AND(StudentTable[[#This Row],[exists]],StudentTable[[#This Row],[normalized family name]]&lt;&gt;"",IF(ISERROR(StudentTable[[#This Row],[fname in gname]]),FALSE, StudentTable[[#This Row],[fname in gname]]=1))</f>
        <v>0</v>
      </c>
      <c r="AC187" t="e">
        <f>VALUE(LEFT(TRIM(CLEAN(StudentTable[[#This Row],[Class]])),1))</f>
        <v>#VALUE!</v>
      </c>
      <c r="AD187" t="e">
        <f>VALUE(RIGHT(TRIM(CLEAN(StudentTable[[#This Row],[Class]])),1))</f>
        <v>#VALUE!</v>
      </c>
      <c r="AE18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7" t="e">
        <f>FIND("@",StudentTable[[#This Row],[normalized email]])</f>
        <v>#VALUE!</v>
      </c>
      <c r="AG18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7" t="b">
        <f>AND(StudentTable[[#This Row],[exists]],ISNUMBER(FIND(" ",StudentTable[[#This Row],[normalized email]])))</f>
        <v>0</v>
      </c>
      <c r="AI187" t="b">
        <f>AND(StudentTable[[#This Row],[exists]],ISERROR(FIND(".",RIGHT(StudentTable[[#This Row],[normalized email]],LEN(StudentTable[[#This Row],[normalized email]])-StudentTable[[#This Row],[at post in email]]))))</f>
        <v>0</v>
      </c>
      <c r="AJ187" t="b">
        <f>AND(StudentTable[[#This Row],[exists]],StudentTable[[#This Row],[normalized email]]&lt;&gt;"",COUNTIF(StudentTable[normalized email],StudentTable[[#This Row],[normalized email]])&gt;1)</f>
        <v>0</v>
      </c>
      <c r="AK187" t="b">
        <f>AND(StudentTable[[#This Row],[exists]],ISNUMBER(FIND("mial.",StudentTable[[#This Row],[normalized email]],StudentTable[[#This Row],[at post in email]]+1)))</f>
        <v>0</v>
      </c>
      <c r="AL187" t="b">
        <f>AND(StudentTable[[#This Row],[exists]],ISNUMBER(FIND("mil.",StudentTable[[#This Row],[normalized email]],StudentTable[[#This Row],[at post in email]]+1)))</f>
        <v>0</v>
      </c>
      <c r="AM187" t="b">
        <f>AND(StudentTable[[#This Row],[exists]],ISNUMBER(FIND("mal.",StudentTable[[#This Row],[normalized email]],StudentTable[[#This Row],[at post in email]]+1)))</f>
        <v>0</v>
      </c>
    </row>
    <row r="188" spans="1:39" ht="15.75" x14ac:dyDescent="0.25">
      <c r="A188" s="18">
        <v>174</v>
      </c>
      <c r="B188" s="31"/>
      <c r="C188" s="31"/>
      <c r="D188" s="31"/>
      <c r="E188" s="31"/>
      <c r="F188" s="34" t="str">
        <f>StudentTable[[#This Row],[grade string]]</f>
        <v/>
      </c>
      <c r="G188" s="34"/>
      <c r="H18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8" s="45" t="str">
        <f>StudentTable[[#This Row],[normalized full name]]</f>
        <v/>
      </c>
      <c r="J18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8" t="b">
        <f>AND(StudentTable[[#This Row],[exists]],OR(StudentTable[[#This Row],[blank full name]]))</f>
        <v>0</v>
      </c>
      <c r="L188" t="b">
        <f>AND(StudentTable[[#This Row],[exists]],OR(StudentTable[[#This Row],[blank full name]]))</f>
        <v>0</v>
      </c>
      <c r="M188" t="b">
        <f>AND(StudentTable[[#This Row],[exists]],OR(ISBLANK(StudentTable[[#This Row],[Active Email Address
(for login name and communication)]]),StudentTable[[#This Row],[email has many at]:[email duplicated]]))</f>
        <v>0</v>
      </c>
      <c r="N188" t="b">
        <f>AND(StudentTable[[#This Row],[exists]],ISBLANK(StudentTable[[#This Row],[Class]]))</f>
        <v>0</v>
      </c>
      <c r="O188" t="b">
        <f>AND(StudentTable[[#This Row],[exists]],ISERROR(_xlfn.XMATCH(StudentTable[[#This Row],[Form
(P1-P6, S1-S6)]],{"P1","P2","P3","P4","P5","P6","S1","S2","S3","S4","S5","S6"})))</f>
        <v>0</v>
      </c>
      <c r="P188" t="b">
        <f>AND(StudentTable[[#This Row],[exists]],ISBLANK(StudentTable[[#This Row],[Submission Batch'#]]))</f>
        <v>0</v>
      </c>
      <c r="Q188" t="b">
        <f>AND(StudentTable[[#This Row],[exists]],StudentTable[[#This Row],[gname in fname tail]])</f>
        <v>0</v>
      </c>
      <c r="R188" t="b">
        <f>AND(StudentTable[[#This Row],[exists]],StudentTable[[#This Row],[fname in gname head]])</f>
        <v>0</v>
      </c>
      <c r="S188" t="b">
        <f>AND(StudentTable[[#This Row],[exists]],OR(StudentTable[[#This Row],[email has mial.]:[email has mal.]]))</f>
        <v>0</v>
      </c>
      <c r="T188" t="str">
        <f>IF(StudentTable[[#This Row],[exists]],UPPER(TRIM(CLEAN(StudentTable[[#This Row],[Family Name 
(As printed in the HKID)]]))),"")</f>
        <v/>
      </c>
      <c r="U188" t="str">
        <f>IF(StudentTable[[#This Row],[exists]],PROPER(TRIM(CLEAN(StudentTable[[#This Row],[Given Name 
(As printed in the HKID)]]))),"")</f>
        <v/>
      </c>
      <c r="V188" t="str">
        <f>IF(StudentTable[[#This Row],[exists]],TRIM(UPPER(StudentTable[[#This Row],[normalized family name]])&amp;" "&amp;PROPER(StudentTable[[#This Row],[normalized given name]])),"")</f>
        <v/>
      </c>
      <c r="W188" t="str">
        <f>IF(StudentTable[[#This Row],[exists]],LOWER(TRIM(CLEAN(StudentTable[[#This Row],[Active Email Address
(for login name and communication)]]))),"")</f>
        <v/>
      </c>
      <c r="X188" t="b">
        <f>StudentTable[[#This Row],[normalized full name]]=""</f>
        <v>1</v>
      </c>
      <c r="Y188" t="e">
        <f>SEARCH(" "&amp;StudentTable[[#This Row],[normalized given name]], StudentTable[[#This Row],[normalized family name]])</f>
        <v>#VALUE!</v>
      </c>
      <c r="Z188" t="e">
        <f>SEARCH(StudentTable[[#This Row],[normalized family name]]&amp;" ",StudentTable[[#This Row],[normalized given name]])</f>
        <v>#VALUE!</v>
      </c>
      <c r="AA18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8" t="b">
        <f>AND(StudentTable[[#This Row],[exists]],StudentTable[[#This Row],[normalized family name]]&lt;&gt;"",IF(ISERROR(StudentTable[[#This Row],[fname in gname]]),FALSE, StudentTable[[#This Row],[fname in gname]]=1))</f>
        <v>0</v>
      </c>
      <c r="AC188" t="e">
        <f>VALUE(LEFT(TRIM(CLEAN(StudentTable[[#This Row],[Class]])),1))</f>
        <v>#VALUE!</v>
      </c>
      <c r="AD188" t="e">
        <f>VALUE(RIGHT(TRIM(CLEAN(StudentTable[[#This Row],[Class]])),1))</f>
        <v>#VALUE!</v>
      </c>
      <c r="AE18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8" t="e">
        <f>FIND("@",StudentTable[[#This Row],[normalized email]])</f>
        <v>#VALUE!</v>
      </c>
      <c r="AG18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8" t="b">
        <f>AND(StudentTable[[#This Row],[exists]],ISNUMBER(FIND(" ",StudentTable[[#This Row],[normalized email]])))</f>
        <v>0</v>
      </c>
      <c r="AI188" t="b">
        <f>AND(StudentTable[[#This Row],[exists]],ISERROR(FIND(".",RIGHT(StudentTable[[#This Row],[normalized email]],LEN(StudentTable[[#This Row],[normalized email]])-StudentTable[[#This Row],[at post in email]]))))</f>
        <v>0</v>
      </c>
      <c r="AJ188" t="b">
        <f>AND(StudentTable[[#This Row],[exists]],StudentTable[[#This Row],[normalized email]]&lt;&gt;"",COUNTIF(StudentTable[normalized email],StudentTable[[#This Row],[normalized email]])&gt;1)</f>
        <v>0</v>
      </c>
      <c r="AK188" t="b">
        <f>AND(StudentTable[[#This Row],[exists]],ISNUMBER(FIND("mial.",StudentTable[[#This Row],[normalized email]],StudentTable[[#This Row],[at post in email]]+1)))</f>
        <v>0</v>
      </c>
      <c r="AL188" t="b">
        <f>AND(StudentTable[[#This Row],[exists]],ISNUMBER(FIND("mil.",StudentTable[[#This Row],[normalized email]],StudentTable[[#This Row],[at post in email]]+1)))</f>
        <v>0</v>
      </c>
      <c r="AM188" t="b">
        <f>AND(StudentTable[[#This Row],[exists]],ISNUMBER(FIND("mal.",StudentTable[[#This Row],[normalized email]],StudentTable[[#This Row],[at post in email]]+1)))</f>
        <v>0</v>
      </c>
    </row>
    <row r="189" spans="1:39" ht="15.75" x14ac:dyDescent="0.25">
      <c r="A189" s="18">
        <v>175</v>
      </c>
      <c r="B189" s="31"/>
      <c r="C189" s="31"/>
      <c r="D189" s="31"/>
      <c r="E189" s="31"/>
      <c r="F189" s="34" t="str">
        <f>StudentTable[[#This Row],[grade string]]</f>
        <v/>
      </c>
      <c r="G189" s="34"/>
      <c r="H18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89" s="45" t="str">
        <f>StudentTable[[#This Row],[normalized full name]]</f>
        <v/>
      </c>
      <c r="J18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89" t="b">
        <f>AND(StudentTable[[#This Row],[exists]],OR(StudentTable[[#This Row],[blank full name]]))</f>
        <v>0</v>
      </c>
      <c r="L189" t="b">
        <f>AND(StudentTable[[#This Row],[exists]],OR(StudentTable[[#This Row],[blank full name]]))</f>
        <v>0</v>
      </c>
      <c r="M189" t="b">
        <f>AND(StudentTable[[#This Row],[exists]],OR(ISBLANK(StudentTable[[#This Row],[Active Email Address
(for login name and communication)]]),StudentTable[[#This Row],[email has many at]:[email duplicated]]))</f>
        <v>0</v>
      </c>
      <c r="N189" t="b">
        <f>AND(StudentTable[[#This Row],[exists]],ISBLANK(StudentTable[[#This Row],[Class]]))</f>
        <v>0</v>
      </c>
      <c r="O189" t="b">
        <f>AND(StudentTable[[#This Row],[exists]],ISERROR(_xlfn.XMATCH(StudentTable[[#This Row],[Form
(P1-P6, S1-S6)]],{"P1","P2","P3","P4","P5","P6","S1","S2","S3","S4","S5","S6"})))</f>
        <v>0</v>
      </c>
      <c r="P189" t="b">
        <f>AND(StudentTable[[#This Row],[exists]],ISBLANK(StudentTable[[#This Row],[Submission Batch'#]]))</f>
        <v>0</v>
      </c>
      <c r="Q189" t="b">
        <f>AND(StudentTable[[#This Row],[exists]],StudentTable[[#This Row],[gname in fname tail]])</f>
        <v>0</v>
      </c>
      <c r="R189" t="b">
        <f>AND(StudentTable[[#This Row],[exists]],StudentTable[[#This Row],[fname in gname head]])</f>
        <v>0</v>
      </c>
      <c r="S189" t="b">
        <f>AND(StudentTable[[#This Row],[exists]],OR(StudentTable[[#This Row],[email has mial.]:[email has mal.]]))</f>
        <v>0</v>
      </c>
      <c r="T189" t="str">
        <f>IF(StudentTable[[#This Row],[exists]],UPPER(TRIM(CLEAN(StudentTable[[#This Row],[Family Name 
(As printed in the HKID)]]))),"")</f>
        <v/>
      </c>
      <c r="U189" t="str">
        <f>IF(StudentTable[[#This Row],[exists]],PROPER(TRIM(CLEAN(StudentTable[[#This Row],[Given Name 
(As printed in the HKID)]]))),"")</f>
        <v/>
      </c>
      <c r="V189" t="str">
        <f>IF(StudentTable[[#This Row],[exists]],TRIM(UPPER(StudentTable[[#This Row],[normalized family name]])&amp;" "&amp;PROPER(StudentTable[[#This Row],[normalized given name]])),"")</f>
        <v/>
      </c>
      <c r="W189" t="str">
        <f>IF(StudentTable[[#This Row],[exists]],LOWER(TRIM(CLEAN(StudentTable[[#This Row],[Active Email Address
(for login name and communication)]]))),"")</f>
        <v/>
      </c>
      <c r="X189" t="b">
        <f>StudentTable[[#This Row],[normalized full name]]=""</f>
        <v>1</v>
      </c>
      <c r="Y189" t="e">
        <f>SEARCH(" "&amp;StudentTable[[#This Row],[normalized given name]], StudentTable[[#This Row],[normalized family name]])</f>
        <v>#VALUE!</v>
      </c>
      <c r="Z189" t="e">
        <f>SEARCH(StudentTable[[#This Row],[normalized family name]]&amp;" ",StudentTable[[#This Row],[normalized given name]])</f>
        <v>#VALUE!</v>
      </c>
      <c r="AA18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89" t="b">
        <f>AND(StudentTable[[#This Row],[exists]],StudentTable[[#This Row],[normalized family name]]&lt;&gt;"",IF(ISERROR(StudentTable[[#This Row],[fname in gname]]),FALSE, StudentTable[[#This Row],[fname in gname]]=1))</f>
        <v>0</v>
      </c>
      <c r="AC189" t="e">
        <f>VALUE(LEFT(TRIM(CLEAN(StudentTable[[#This Row],[Class]])),1))</f>
        <v>#VALUE!</v>
      </c>
      <c r="AD189" t="e">
        <f>VALUE(RIGHT(TRIM(CLEAN(StudentTable[[#This Row],[Class]])),1))</f>
        <v>#VALUE!</v>
      </c>
      <c r="AE18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89" t="e">
        <f>FIND("@",StudentTable[[#This Row],[normalized email]])</f>
        <v>#VALUE!</v>
      </c>
      <c r="AG18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89" t="b">
        <f>AND(StudentTable[[#This Row],[exists]],ISNUMBER(FIND(" ",StudentTable[[#This Row],[normalized email]])))</f>
        <v>0</v>
      </c>
      <c r="AI189" t="b">
        <f>AND(StudentTable[[#This Row],[exists]],ISERROR(FIND(".",RIGHT(StudentTable[[#This Row],[normalized email]],LEN(StudentTable[[#This Row],[normalized email]])-StudentTable[[#This Row],[at post in email]]))))</f>
        <v>0</v>
      </c>
      <c r="AJ189" t="b">
        <f>AND(StudentTable[[#This Row],[exists]],StudentTable[[#This Row],[normalized email]]&lt;&gt;"",COUNTIF(StudentTable[normalized email],StudentTable[[#This Row],[normalized email]])&gt;1)</f>
        <v>0</v>
      </c>
      <c r="AK189" t="b">
        <f>AND(StudentTable[[#This Row],[exists]],ISNUMBER(FIND("mial.",StudentTable[[#This Row],[normalized email]],StudentTable[[#This Row],[at post in email]]+1)))</f>
        <v>0</v>
      </c>
      <c r="AL189" t="b">
        <f>AND(StudentTable[[#This Row],[exists]],ISNUMBER(FIND("mil.",StudentTable[[#This Row],[normalized email]],StudentTable[[#This Row],[at post in email]]+1)))</f>
        <v>0</v>
      </c>
      <c r="AM189" t="b">
        <f>AND(StudentTable[[#This Row],[exists]],ISNUMBER(FIND("mal.",StudentTable[[#This Row],[normalized email]],StudentTable[[#This Row],[at post in email]]+1)))</f>
        <v>0</v>
      </c>
    </row>
    <row r="190" spans="1:39" ht="15.75" x14ac:dyDescent="0.25">
      <c r="A190" s="18">
        <v>176</v>
      </c>
      <c r="B190" s="31"/>
      <c r="C190" s="31"/>
      <c r="D190" s="31"/>
      <c r="E190" s="31"/>
      <c r="F190" s="34" t="str">
        <f>StudentTable[[#This Row],[grade string]]</f>
        <v/>
      </c>
      <c r="G190" s="34"/>
      <c r="H19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0" s="45" t="str">
        <f>StudentTable[[#This Row],[normalized full name]]</f>
        <v/>
      </c>
      <c r="J19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0" t="b">
        <f>AND(StudentTable[[#This Row],[exists]],OR(StudentTable[[#This Row],[blank full name]]))</f>
        <v>0</v>
      </c>
      <c r="L190" t="b">
        <f>AND(StudentTable[[#This Row],[exists]],OR(StudentTable[[#This Row],[blank full name]]))</f>
        <v>0</v>
      </c>
      <c r="M190" t="b">
        <f>AND(StudentTable[[#This Row],[exists]],OR(ISBLANK(StudentTable[[#This Row],[Active Email Address
(for login name and communication)]]),StudentTable[[#This Row],[email has many at]:[email duplicated]]))</f>
        <v>0</v>
      </c>
      <c r="N190" t="b">
        <f>AND(StudentTable[[#This Row],[exists]],ISBLANK(StudentTable[[#This Row],[Class]]))</f>
        <v>0</v>
      </c>
      <c r="O190" t="b">
        <f>AND(StudentTable[[#This Row],[exists]],ISERROR(_xlfn.XMATCH(StudentTable[[#This Row],[Form
(P1-P6, S1-S6)]],{"P1","P2","P3","P4","P5","P6","S1","S2","S3","S4","S5","S6"})))</f>
        <v>0</v>
      </c>
      <c r="P190" t="b">
        <f>AND(StudentTable[[#This Row],[exists]],ISBLANK(StudentTable[[#This Row],[Submission Batch'#]]))</f>
        <v>0</v>
      </c>
      <c r="Q190" t="b">
        <f>AND(StudentTable[[#This Row],[exists]],StudentTable[[#This Row],[gname in fname tail]])</f>
        <v>0</v>
      </c>
      <c r="R190" t="b">
        <f>AND(StudentTable[[#This Row],[exists]],StudentTable[[#This Row],[fname in gname head]])</f>
        <v>0</v>
      </c>
      <c r="S190" t="b">
        <f>AND(StudentTable[[#This Row],[exists]],OR(StudentTable[[#This Row],[email has mial.]:[email has mal.]]))</f>
        <v>0</v>
      </c>
      <c r="T190" t="str">
        <f>IF(StudentTable[[#This Row],[exists]],UPPER(TRIM(CLEAN(StudentTable[[#This Row],[Family Name 
(As printed in the HKID)]]))),"")</f>
        <v/>
      </c>
      <c r="U190" t="str">
        <f>IF(StudentTable[[#This Row],[exists]],PROPER(TRIM(CLEAN(StudentTable[[#This Row],[Given Name 
(As printed in the HKID)]]))),"")</f>
        <v/>
      </c>
      <c r="V190" t="str">
        <f>IF(StudentTable[[#This Row],[exists]],TRIM(UPPER(StudentTable[[#This Row],[normalized family name]])&amp;" "&amp;PROPER(StudentTable[[#This Row],[normalized given name]])),"")</f>
        <v/>
      </c>
      <c r="W190" t="str">
        <f>IF(StudentTable[[#This Row],[exists]],LOWER(TRIM(CLEAN(StudentTable[[#This Row],[Active Email Address
(for login name and communication)]]))),"")</f>
        <v/>
      </c>
      <c r="X190" t="b">
        <f>StudentTable[[#This Row],[normalized full name]]=""</f>
        <v>1</v>
      </c>
      <c r="Y190" t="e">
        <f>SEARCH(" "&amp;StudentTable[[#This Row],[normalized given name]], StudentTable[[#This Row],[normalized family name]])</f>
        <v>#VALUE!</v>
      </c>
      <c r="Z190" t="e">
        <f>SEARCH(StudentTable[[#This Row],[normalized family name]]&amp;" ",StudentTable[[#This Row],[normalized given name]])</f>
        <v>#VALUE!</v>
      </c>
      <c r="AA19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0" t="b">
        <f>AND(StudentTable[[#This Row],[exists]],StudentTable[[#This Row],[normalized family name]]&lt;&gt;"",IF(ISERROR(StudentTable[[#This Row],[fname in gname]]),FALSE, StudentTable[[#This Row],[fname in gname]]=1))</f>
        <v>0</v>
      </c>
      <c r="AC190" t="e">
        <f>VALUE(LEFT(TRIM(CLEAN(StudentTable[[#This Row],[Class]])),1))</f>
        <v>#VALUE!</v>
      </c>
      <c r="AD190" t="e">
        <f>VALUE(RIGHT(TRIM(CLEAN(StudentTable[[#This Row],[Class]])),1))</f>
        <v>#VALUE!</v>
      </c>
      <c r="AE19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0" t="e">
        <f>FIND("@",StudentTable[[#This Row],[normalized email]])</f>
        <v>#VALUE!</v>
      </c>
      <c r="AG19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0" t="b">
        <f>AND(StudentTable[[#This Row],[exists]],ISNUMBER(FIND(" ",StudentTable[[#This Row],[normalized email]])))</f>
        <v>0</v>
      </c>
      <c r="AI190" t="b">
        <f>AND(StudentTable[[#This Row],[exists]],ISERROR(FIND(".",RIGHT(StudentTable[[#This Row],[normalized email]],LEN(StudentTable[[#This Row],[normalized email]])-StudentTable[[#This Row],[at post in email]]))))</f>
        <v>0</v>
      </c>
      <c r="AJ190" t="b">
        <f>AND(StudentTable[[#This Row],[exists]],StudentTable[[#This Row],[normalized email]]&lt;&gt;"",COUNTIF(StudentTable[normalized email],StudentTable[[#This Row],[normalized email]])&gt;1)</f>
        <v>0</v>
      </c>
      <c r="AK190" t="b">
        <f>AND(StudentTable[[#This Row],[exists]],ISNUMBER(FIND("mial.",StudentTable[[#This Row],[normalized email]],StudentTable[[#This Row],[at post in email]]+1)))</f>
        <v>0</v>
      </c>
      <c r="AL190" t="b">
        <f>AND(StudentTable[[#This Row],[exists]],ISNUMBER(FIND("mil.",StudentTable[[#This Row],[normalized email]],StudentTable[[#This Row],[at post in email]]+1)))</f>
        <v>0</v>
      </c>
      <c r="AM190" t="b">
        <f>AND(StudentTable[[#This Row],[exists]],ISNUMBER(FIND("mal.",StudentTable[[#This Row],[normalized email]],StudentTable[[#This Row],[at post in email]]+1)))</f>
        <v>0</v>
      </c>
    </row>
    <row r="191" spans="1:39" ht="15.75" x14ac:dyDescent="0.25">
      <c r="A191" s="18">
        <v>177</v>
      </c>
      <c r="B191" s="31"/>
      <c r="C191" s="31"/>
      <c r="D191" s="31"/>
      <c r="E191" s="31"/>
      <c r="F191" s="34" t="str">
        <f>StudentTable[[#This Row],[grade string]]</f>
        <v/>
      </c>
      <c r="G191" s="34"/>
      <c r="H19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1" s="45" t="str">
        <f>StudentTable[[#This Row],[normalized full name]]</f>
        <v/>
      </c>
      <c r="J19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1" t="b">
        <f>AND(StudentTable[[#This Row],[exists]],OR(StudentTable[[#This Row],[blank full name]]))</f>
        <v>0</v>
      </c>
      <c r="L191" t="b">
        <f>AND(StudentTable[[#This Row],[exists]],OR(StudentTable[[#This Row],[blank full name]]))</f>
        <v>0</v>
      </c>
      <c r="M191" t="b">
        <f>AND(StudentTable[[#This Row],[exists]],OR(ISBLANK(StudentTable[[#This Row],[Active Email Address
(for login name and communication)]]),StudentTable[[#This Row],[email has many at]:[email duplicated]]))</f>
        <v>0</v>
      </c>
      <c r="N191" t="b">
        <f>AND(StudentTable[[#This Row],[exists]],ISBLANK(StudentTable[[#This Row],[Class]]))</f>
        <v>0</v>
      </c>
      <c r="O191" t="b">
        <f>AND(StudentTable[[#This Row],[exists]],ISERROR(_xlfn.XMATCH(StudentTable[[#This Row],[Form
(P1-P6, S1-S6)]],{"P1","P2","P3","P4","P5","P6","S1","S2","S3","S4","S5","S6"})))</f>
        <v>0</v>
      </c>
      <c r="P191" t="b">
        <f>AND(StudentTable[[#This Row],[exists]],ISBLANK(StudentTable[[#This Row],[Submission Batch'#]]))</f>
        <v>0</v>
      </c>
      <c r="Q191" t="b">
        <f>AND(StudentTable[[#This Row],[exists]],StudentTable[[#This Row],[gname in fname tail]])</f>
        <v>0</v>
      </c>
      <c r="R191" t="b">
        <f>AND(StudentTable[[#This Row],[exists]],StudentTable[[#This Row],[fname in gname head]])</f>
        <v>0</v>
      </c>
      <c r="S191" t="b">
        <f>AND(StudentTable[[#This Row],[exists]],OR(StudentTable[[#This Row],[email has mial.]:[email has mal.]]))</f>
        <v>0</v>
      </c>
      <c r="T191" t="str">
        <f>IF(StudentTable[[#This Row],[exists]],UPPER(TRIM(CLEAN(StudentTable[[#This Row],[Family Name 
(As printed in the HKID)]]))),"")</f>
        <v/>
      </c>
      <c r="U191" t="str">
        <f>IF(StudentTable[[#This Row],[exists]],PROPER(TRIM(CLEAN(StudentTable[[#This Row],[Given Name 
(As printed in the HKID)]]))),"")</f>
        <v/>
      </c>
      <c r="V191" t="str">
        <f>IF(StudentTable[[#This Row],[exists]],TRIM(UPPER(StudentTable[[#This Row],[normalized family name]])&amp;" "&amp;PROPER(StudentTable[[#This Row],[normalized given name]])),"")</f>
        <v/>
      </c>
      <c r="W191" t="str">
        <f>IF(StudentTable[[#This Row],[exists]],LOWER(TRIM(CLEAN(StudentTable[[#This Row],[Active Email Address
(for login name and communication)]]))),"")</f>
        <v/>
      </c>
      <c r="X191" t="b">
        <f>StudentTable[[#This Row],[normalized full name]]=""</f>
        <v>1</v>
      </c>
      <c r="Y191" t="e">
        <f>SEARCH(" "&amp;StudentTable[[#This Row],[normalized given name]], StudentTable[[#This Row],[normalized family name]])</f>
        <v>#VALUE!</v>
      </c>
      <c r="Z191" t="e">
        <f>SEARCH(StudentTable[[#This Row],[normalized family name]]&amp;" ",StudentTable[[#This Row],[normalized given name]])</f>
        <v>#VALUE!</v>
      </c>
      <c r="AA19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1" t="b">
        <f>AND(StudentTable[[#This Row],[exists]],StudentTable[[#This Row],[normalized family name]]&lt;&gt;"",IF(ISERROR(StudentTable[[#This Row],[fname in gname]]),FALSE, StudentTable[[#This Row],[fname in gname]]=1))</f>
        <v>0</v>
      </c>
      <c r="AC191" t="e">
        <f>VALUE(LEFT(TRIM(CLEAN(StudentTable[[#This Row],[Class]])),1))</f>
        <v>#VALUE!</v>
      </c>
      <c r="AD191" t="e">
        <f>VALUE(RIGHT(TRIM(CLEAN(StudentTable[[#This Row],[Class]])),1))</f>
        <v>#VALUE!</v>
      </c>
      <c r="AE19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1" t="e">
        <f>FIND("@",StudentTable[[#This Row],[normalized email]])</f>
        <v>#VALUE!</v>
      </c>
      <c r="AG19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1" t="b">
        <f>AND(StudentTable[[#This Row],[exists]],ISNUMBER(FIND(" ",StudentTable[[#This Row],[normalized email]])))</f>
        <v>0</v>
      </c>
      <c r="AI191" t="b">
        <f>AND(StudentTable[[#This Row],[exists]],ISERROR(FIND(".",RIGHT(StudentTable[[#This Row],[normalized email]],LEN(StudentTable[[#This Row],[normalized email]])-StudentTable[[#This Row],[at post in email]]))))</f>
        <v>0</v>
      </c>
      <c r="AJ191" t="b">
        <f>AND(StudentTable[[#This Row],[exists]],StudentTable[[#This Row],[normalized email]]&lt;&gt;"",COUNTIF(StudentTable[normalized email],StudentTable[[#This Row],[normalized email]])&gt;1)</f>
        <v>0</v>
      </c>
      <c r="AK191" t="b">
        <f>AND(StudentTable[[#This Row],[exists]],ISNUMBER(FIND("mial.",StudentTable[[#This Row],[normalized email]],StudentTable[[#This Row],[at post in email]]+1)))</f>
        <v>0</v>
      </c>
      <c r="AL191" t="b">
        <f>AND(StudentTable[[#This Row],[exists]],ISNUMBER(FIND("mil.",StudentTable[[#This Row],[normalized email]],StudentTable[[#This Row],[at post in email]]+1)))</f>
        <v>0</v>
      </c>
      <c r="AM191" t="b">
        <f>AND(StudentTable[[#This Row],[exists]],ISNUMBER(FIND("mal.",StudentTable[[#This Row],[normalized email]],StudentTable[[#This Row],[at post in email]]+1)))</f>
        <v>0</v>
      </c>
    </row>
    <row r="192" spans="1:39" ht="15.75" x14ac:dyDescent="0.25">
      <c r="A192" s="18">
        <v>178</v>
      </c>
      <c r="B192" s="31"/>
      <c r="C192" s="31"/>
      <c r="D192" s="31"/>
      <c r="E192" s="31"/>
      <c r="F192" s="34" t="str">
        <f>StudentTable[[#This Row],[grade string]]</f>
        <v/>
      </c>
      <c r="G192" s="34"/>
      <c r="H19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2" s="45" t="str">
        <f>StudentTable[[#This Row],[normalized full name]]</f>
        <v/>
      </c>
      <c r="J19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2" t="b">
        <f>AND(StudentTable[[#This Row],[exists]],OR(StudentTable[[#This Row],[blank full name]]))</f>
        <v>0</v>
      </c>
      <c r="L192" t="b">
        <f>AND(StudentTable[[#This Row],[exists]],OR(StudentTable[[#This Row],[blank full name]]))</f>
        <v>0</v>
      </c>
      <c r="M192" t="b">
        <f>AND(StudentTable[[#This Row],[exists]],OR(ISBLANK(StudentTable[[#This Row],[Active Email Address
(for login name and communication)]]),StudentTable[[#This Row],[email has many at]:[email duplicated]]))</f>
        <v>0</v>
      </c>
      <c r="N192" t="b">
        <f>AND(StudentTable[[#This Row],[exists]],ISBLANK(StudentTable[[#This Row],[Class]]))</f>
        <v>0</v>
      </c>
      <c r="O192" t="b">
        <f>AND(StudentTable[[#This Row],[exists]],ISERROR(_xlfn.XMATCH(StudentTable[[#This Row],[Form
(P1-P6, S1-S6)]],{"P1","P2","P3","P4","P5","P6","S1","S2","S3","S4","S5","S6"})))</f>
        <v>0</v>
      </c>
      <c r="P192" t="b">
        <f>AND(StudentTable[[#This Row],[exists]],ISBLANK(StudentTable[[#This Row],[Submission Batch'#]]))</f>
        <v>0</v>
      </c>
      <c r="Q192" t="b">
        <f>AND(StudentTable[[#This Row],[exists]],StudentTable[[#This Row],[gname in fname tail]])</f>
        <v>0</v>
      </c>
      <c r="R192" t="b">
        <f>AND(StudentTable[[#This Row],[exists]],StudentTable[[#This Row],[fname in gname head]])</f>
        <v>0</v>
      </c>
      <c r="S192" t="b">
        <f>AND(StudentTable[[#This Row],[exists]],OR(StudentTable[[#This Row],[email has mial.]:[email has mal.]]))</f>
        <v>0</v>
      </c>
      <c r="T192" t="str">
        <f>IF(StudentTable[[#This Row],[exists]],UPPER(TRIM(CLEAN(StudentTable[[#This Row],[Family Name 
(As printed in the HKID)]]))),"")</f>
        <v/>
      </c>
      <c r="U192" t="str">
        <f>IF(StudentTable[[#This Row],[exists]],PROPER(TRIM(CLEAN(StudentTable[[#This Row],[Given Name 
(As printed in the HKID)]]))),"")</f>
        <v/>
      </c>
      <c r="V192" t="str">
        <f>IF(StudentTable[[#This Row],[exists]],TRIM(UPPER(StudentTable[[#This Row],[normalized family name]])&amp;" "&amp;PROPER(StudentTable[[#This Row],[normalized given name]])),"")</f>
        <v/>
      </c>
      <c r="W192" t="str">
        <f>IF(StudentTable[[#This Row],[exists]],LOWER(TRIM(CLEAN(StudentTable[[#This Row],[Active Email Address
(for login name and communication)]]))),"")</f>
        <v/>
      </c>
      <c r="X192" t="b">
        <f>StudentTable[[#This Row],[normalized full name]]=""</f>
        <v>1</v>
      </c>
      <c r="Y192" t="e">
        <f>SEARCH(" "&amp;StudentTable[[#This Row],[normalized given name]], StudentTable[[#This Row],[normalized family name]])</f>
        <v>#VALUE!</v>
      </c>
      <c r="Z192" t="e">
        <f>SEARCH(StudentTable[[#This Row],[normalized family name]]&amp;" ",StudentTable[[#This Row],[normalized given name]])</f>
        <v>#VALUE!</v>
      </c>
      <c r="AA19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2" t="b">
        <f>AND(StudentTable[[#This Row],[exists]],StudentTable[[#This Row],[normalized family name]]&lt;&gt;"",IF(ISERROR(StudentTable[[#This Row],[fname in gname]]),FALSE, StudentTable[[#This Row],[fname in gname]]=1))</f>
        <v>0</v>
      </c>
      <c r="AC192" t="e">
        <f>VALUE(LEFT(TRIM(CLEAN(StudentTable[[#This Row],[Class]])),1))</f>
        <v>#VALUE!</v>
      </c>
      <c r="AD192" t="e">
        <f>VALUE(RIGHT(TRIM(CLEAN(StudentTable[[#This Row],[Class]])),1))</f>
        <v>#VALUE!</v>
      </c>
      <c r="AE19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2" t="e">
        <f>FIND("@",StudentTable[[#This Row],[normalized email]])</f>
        <v>#VALUE!</v>
      </c>
      <c r="AG19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2" t="b">
        <f>AND(StudentTable[[#This Row],[exists]],ISNUMBER(FIND(" ",StudentTable[[#This Row],[normalized email]])))</f>
        <v>0</v>
      </c>
      <c r="AI192" t="b">
        <f>AND(StudentTable[[#This Row],[exists]],ISERROR(FIND(".",RIGHT(StudentTable[[#This Row],[normalized email]],LEN(StudentTable[[#This Row],[normalized email]])-StudentTable[[#This Row],[at post in email]]))))</f>
        <v>0</v>
      </c>
      <c r="AJ192" t="b">
        <f>AND(StudentTable[[#This Row],[exists]],StudentTable[[#This Row],[normalized email]]&lt;&gt;"",COUNTIF(StudentTable[normalized email],StudentTable[[#This Row],[normalized email]])&gt;1)</f>
        <v>0</v>
      </c>
      <c r="AK192" t="b">
        <f>AND(StudentTable[[#This Row],[exists]],ISNUMBER(FIND("mial.",StudentTable[[#This Row],[normalized email]],StudentTable[[#This Row],[at post in email]]+1)))</f>
        <v>0</v>
      </c>
      <c r="AL192" t="b">
        <f>AND(StudentTable[[#This Row],[exists]],ISNUMBER(FIND("mil.",StudentTable[[#This Row],[normalized email]],StudentTable[[#This Row],[at post in email]]+1)))</f>
        <v>0</v>
      </c>
      <c r="AM192" t="b">
        <f>AND(StudentTable[[#This Row],[exists]],ISNUMBER(FIND("mal.",StudentTable[[#This Row],[normalized email]],StudentTable[[#This Row],[at post in email]]+1)))</f>
        <v>0</v>
      </c>
    </row>
    <row r="193" spans="1:39" ht="15.75" x14ac:dyDescent="0.25">
      <c r="A193" s="18">
        <v>179</v>
      </c>
      <c r="B193" s="31"/>
      <c r="C193" s="31"/>
      <c r="D193" s="31"/>
      <c r="E193" s="31"/>
      <c r="F193" s="34" t="str">
        <f>StudentTable[[#This Row],[grade string]]</f>
        <v/>
      </c>
      <c r="G193" s="34"/>
      <c r="H19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3" s="45" t="str">
        <f>StudentTable[[#This Row],[normalized full name]]</f>
        <v/>
      </c>
      <c r="J19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3" t="b">
        <f>AND(StudentTable[[#This Row],[exists]],OR(StudentTable[[#This Row],[blank full name]]))</f>
        <v>0</v>
      </c>
      <c r="L193" t="b">
        <f>AND(StudentTable[[#This Row],[exists]],OR(StudentTable[[#This Row],[blank full name]]))</f>
        <v>0</v>
      </c>
      <c r="M193" t="b">
        <f>AND(StudentTable[[#This Row],[exists]],OR(ISBLANK(StudentTable[[#This Row],[Active Email Address
(for login name and communication)]]),StudentTable[[#This Row],[email has many at]:[email duplicated]]))</f>
        <v>0</v>
      </c>
      <c r="N193" t="b">
        <f>AND(StudentTable[[#This Row],[exists]],ISBLANK(StudentTable[[#This Row],[Class]]))</f>
        <v>0</v>
      </c>
      <c r="O193" t="b">
        <f>AND(StudentTable[[#This Row],[exists]],ISERROR(_xlfn.XMATCH(StudentTable[[#This Row],[Form
(P1-P6, S1-S6)]],{"P1","P2","P3","P4","P5","P6","S1","S2","S3","S4","S5","S6"})))</f>
        <v>0</v>
      </c>
      <c r="P193" t="b">
        <f>AND(StudentTable[[#This Row],[exists]],ISBLANK(StudentTable[[#This Row],[Submission Batch'#]]))</f>
        <v>0</v>
      </c>
      <c r="Q193" t="b">
        <f>AND(StudentTable[[#This Row],[exists]],StudentTable[[#This Row],[gname in fname tail]])</f>
        <v>0</v>
      </c>
      <c r="R193" t="b">
        <f>AND(StudentTable[[#This Row],[exists]],StudentTable[[#This Row],[fname in gname head]])</f>
        <v>0</v>
      </c>
      <c r="S193" t="b">
        <f>AND(StudentTable[[#This Row],[exists]],OR(StudentTable[[#This Row],[email has mial.]:[email has mal.]]))</f>
        <v>0</v>
      </c>
      <c r="T193" t="str">
        <f>IF(StudentTable[[#This Row],[exists]],UPPER(TRIM(CLEAN(StudentTable[[#This Row],[Family Name 
(As printed in the HKID)]]))),"")</f>
        <v/>
      </c>
      <c r="U193" t="str">
        <f>IF(StudentTable[[#This Row],[exists]],PROPER(TRIM(CLEAN(StudentTable[[#This Row],[Given Name 
(As printed in the HKID)]]))),"")</f>
        <v/>
      </c>
      <c r="V193" t="str">
        <f>IF(StudentTable[[#This Row],[exists]],TRIM(UPPER(StudentTable[[#This Row],[normalized family name]])&amp;" "&amp;PROPER(StudentTable[[#This Row],[normalized given name]])),"")</f>
        <v/>
      </c>
      <c r="W193" t="str">
        <f>IF(StudentTable[[#This Row],[exists]],LOWER(TRIM(CLEAN(StudentTable[[#This Row],[Active Email Address
(for login name and communication)]]))),"")</f>
        <v/>
      </c>
      <c r="X193" t="b">
        <f>StudentTable[[#This Row],[normalized full name]]=""</f>
        <v>1</v>
      </c>
      <c r="Y193" t="e">
        <f>SEARCH(" "&amp;StudentTable[[#This Row],[normalized given name]], StudentTable[[#This Row],[normalized family name]])</f>
        <v>#VALUE!</v>
      </c>
      <c r="Z193" t="e">
        <f>SEARCH(StudentTable[[#This Row],[normalized family name]]&amp;" ",StudentTable[[#This Row],[normalized given name]])</f>
        <v>#VALUE!</v>
      </c>
      <c r="AA19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3" t="b">
        <f>AND(StudentTable[[#This Row],[exists]],StudentTable[[#This Row],[normalized family name]]&lt;&gt;"",IF(ISERROR(StudentTable[[#This Row],[fname in gname]]),FALSE, StudentTable[[#This Row],[fname in gname]]=1))</f>
        <v>0</v>
      </c>
      <c r="AC193" t="e">
        <f>VALUE(LEFT(TRIM(CLEAN(StudentTable[[#This Row],[Class]])),1))</f>
        <v>#VALUE!</v>
      </c>
      <c r="AD193" t="e">
        <f>VALUE(RIGHT(TRIM(CLEAN(StudentTable[[#This Row],[Class]])),1))</f>
        <v>#VALUE!</v>
      </c>
      <c r="AE19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3" t="e">
        <f>FIND("@",StudentTable[[#This Row],[normalized email]])</f>
        <v>#VALUE!</v>
      </c>
      <c r="AG19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3" t="b">
        <f>AND(StudentTable[[#This Row],[exists]],ISNUMBER(FIND(" ",StudentTable[[#This Row],[normalized email]])))</f>
        <v>0</v>
      </c>
      <c r="AI193" t="b">
        <f>AND(StudentTable[[#This Row],[exists]],ISERROR(FIND(".",RIGHT(StudentTable[[#This Row],[normalized email]],LEN(StudentTable[[#This Row],[normalized email]])-StudentTable[[#This Row],[at post in email]]))))</f>
        <v>0</v>
      </c>
      <c r="AJ193" t="b">
        <f>AND(StudentTable[[#This Row],[exists]],StudentTable[[#This Row],[normalized email]]&lt;&gt;"",COUNTIF(StudentTable[normalized email],StudentTable[[#This Row],[normalized email]])&gt;1)</f>
        <v>0</v>
      </c>
      <c r="AK193" t="b">
        <f>AND(StudentTable[[#This Row],[exists]],ISNUMBER(FIND("mial.",StudentTable[[#This Row],[normalized email]],StudentTable[[#This Row],[at post in email]]+1)))</f>
        <v>0</v>
      </c>
      <c r="AL193" t="b">
        <f>AND(StudentTable[[#This Row],[exists]],ISNUMBER(FIND("mil.",StudentTable[[#This Row],[normalized email]],StudentTable[[#This Row],[at post in email]]+1)))</f>
        <v>0</v>
      </c>
      <c r="AM193" t="b">
        <f>AND(StudentTable[[#This Row],[exists]],ISNUMBER(FIND("mal.",StudentTable[[#This Row],[normalized email]],StudentTable[[#This Row],[at post in email]]+1)))</f>
        <v>0</v>
      </c>
    </row>
    <row r="194" spans="1:39" ht="15.75" x14ac:dyDescent="0.25">
      <c r="A194" s="18">
        <v>180</v>
      </c>
      <c r="B194" s="31"/>
      <c r="C194" s="31"/>
      <c r="D194" s="31"/>
      <c r="E194" s="31"/>
      <c r="F194" s="34" t="str">
        <f>StudentTable[[#This Row],[grade string]]</f>
        <v/>
      </c>
      <c r="G194" s="34"/>
      <c r="H19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4" s="45" t="str">
        <f>StudentTable[[#This Row],[normalized full name]]</f>
        <v/>
      </c>
      <c r="J19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4" t="b">
        <f>AND(StudentTable[[#This Row],[exists]],OR(StudentTable[[#This Row],[blank full name]]))</f>
        <v>0</v>
      </c>
      <c r="L194" t="b">
        <f>AND(StudentTable[[#This Row],[exists]],OR(StudentTable[[#This Row],[blank full name]]))</f>
        <v>0</v>
      </c>
      <c r="M194" t="b">
        <f>AND(StudentTable[[#This Row],[exists]],OR(ISBLANK(StudentTable[[#This Row],[Active Email Address
(for login name and communication)]]),StudentTable[[#This Row],[email has many at]:[email duplicated]]))</f>
        <v>0</v>
      </c>
      <c r="N194" t="b">
        <f>AND(StudentTable[[#This Row],[exists]],ISBLANK(StudentTable[[#This Row],[Class]]))</f>
        <v>0</v>
      </c>
      <c r="O194" t="b">
        <f>AND(StudentTable[[#This Row],[exists]],ISERROR(_xlfn.XMATCH(StudentTable[[#This Row],[Form
(P1-P6, S1-S6)]],{"P1","P2","P3","P4","P5","P6","S1","S2","S3","S4","S5","S6"})))</f>
        <v>0</v>
      </c>
      <c r="P194" t="b">
        <f>AND(StudentTable[[#This Row],[exists]],ISBLANK(StudentTable[[#This Row],[Submission Batch'#]]))</f>
        <v>0</v>
      </c>
      <c r="Q194" t="b">
        <f>AND(StudentTable[[#This Row],[exists]],StudentTable[[#This Row],[gname in fname tail]])</f>
        <v>0</v>
      </c>
      <c r="R194" t="b">
        <f>AND(StudentTable[[#This Row],[exists]],StudentTable[[#This Row],[fname in gname head]])</f>
        <v>0</v>
      </c>
      <c r="S194" t="b">
        <f>AND(StudentTable[[#This Row],[exists]],OR(StudentTable[[#This Row],[email has mial.]:[email has mal.]]))</f>
        <v>0</v>
      </c>
      <c r="T194" t="str">
        <f>IF(StudentTable[[#This Row],[exists]],UPPER(TRIM(CLEAN(StudentTable[[#This Row],[Family Name 
(As printed in the HKID)]]))),"")</f>
        <v/>
      </c>
      <c r="U194" t="str">
        <f>IF(StudentTable[[#This Row],[exists]],PROPER(TRIM(CLEAN(StudentTable[[#This Row],[Given Name 
(As printed in the HKID)]]))),"")</f>
        <v/>
      </c>
      <c r="V194" t="str">
        <f>IF(StudentTable[[#This Row],[exists]],TRIM(UPPER(StudentTable[[#This Row],[normalized family name]])&amp;" "&amp;PROPER(StudentTable[[#This Row],[normalized given name]])),"")</f>
        <v/>
      </c>
      <c r="W194" t="str">
        <f>IF(StudentTable[[#This Row],[exists]],LOWER(TRIM(CLEAN(StudentTable[[#This Row],[Active Email Address
(for login name and communication)]]))),"")</f>
        <v/>
      </c>
      <c r="X194" t="b">
        <f>StudentTable[[#This Row],[normalized full name]]=""</f>
        <v>1</v>
      </c>
      <c r="Y194" t="e">
        <f>SEARCH(" "&amp;StudentTable[[#This Row],[normalized given name]], StudentTable[[#This Row],[normalized family name]])</f>
        <v>#VALUE!</v>
      </c>
      <c r="Z194" t="e">
        <f>SEARCH(StudentTable[[#This Row],[normalized family name]]&amp;" ",StudentTable[[#This Row],[normalized given name]])</f>
        <v>#VALUE!</v>
      </c>
      <c r="AA19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4" t="b">
        <f>AND(StudentTable[[#This Row],[exists]],StudentTable[[#This Row],[normalized family name]]&lt;&gt;"",IF(ISERROR(StudentTable[[#This Row],[fname in gname]]),FALSE, StudentTable[[#This Row],[fname in gname]]=1))</f>
        <v>0</v>
      </c>
      <c r="AC194" t="e">
        <f>VALUE(LEFT(TRIM(CLEAN(StudentTable[[#This Row],[Class]])),1))</f>
        <v>#VALUE!</v>
      </c>
      <c r="AD194" t="e">
        <f>VALUE(RIGHT(TRIM(CLEAN(StudentTable[[#This Row],[Class]])),1))</f>
        <v>#VALUE!</v>
      </c>
      <c r="AE19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4" t="e">
        <f>FIND("@",StudentTable[[#This Row],[normalized email]])</f>
        <v>#VALUE!</v>
      </c>
      <c r="AG19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4" t="b">
        <f>AND(StudentTable[[#This Row],[exists]],ISNUMBER(FIND(" ",StudentTable[[#This Row],[normalized email]])))</f>
        <v>0</v>
      </c>
      <c r="AI194" t="b">
        <f>AND(StudentTable[[#This Row],[exists]],ISERROR(FIND(".",RIGHT(StudentTable[[#This Row],[normalized email]],LEN(StudentTable[[#This Row],[normalized email]])-StudentTable[[#This Row],[at post in email]]))))</f>
        <v>0</v>
      </c>
      <c r="AJ194" t="b">
        <f>AND(StudentTable[[#This Row],[exists]],StudentTable[[#This Row],[normalized email]]&lt;&gt;"",COUNTIF(StudentTable[normalized email],StudentTable[[#This Row],[normalized email]])&gt;1)</f>
        <v>0</v>
      </c>
      <c r="AK194" t="b">
        <f>AND(StudentTable[[#This Row],[exists]],ISNUMBER(FIND("mial.",StudentTable[[#This Row],[normalized email]],StudentTable[[#This Row],[at post in email]]+1)))</f>
        <v>0</v>
      </c>
      <c r="AL194" t="b">
        <f>AND(StudentTable[[#This Row],[exists]],ISNUMBER(FIND("mil.",StudentTable[[#This Row],[normalized email]],StudentTable[[#This Row],[at post in email]]+1)))</f>
        <v>0</v>
      </c>
      <c r="AM194" t="b">
        <f>AND(StudentTable[[#This Row],[exists]],ISNUMBER(FIND("mal.",StudentTable[[#This Row],[normalized email]],StudentTable[[#This Row],[at post in email]]+1)))</f>
        <v>0</v>
      </c>
    </row>
    <row r="195" spans="1:39" ht="15.75" x14ac:dyDescent="0.25">
      <c r="A195" s="18">
        <v>181</v>
      </c>
      <c r="B195" s="31"/>
      <c r="C195" s="31"/>
      <c r="D195" s="31"/>
      <c r="E195" s="31"/>
      <c r="F195" s="34" t="str">
        <f>StudentTable[[#This Row],[grade string]]</f>
        <v/>
      </c>
      <c r="G195" s="34"/>
      <c r="H19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5" s="45" t="str">
        <f>StudentTable[[#This Row],[normalized full name]]</f>
        <v/>
      </c>
      <c r="J19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5" t="b">
        <f>AND(StudentTable[[#This Row],[exists]],OR(StudentTable[[#This Row],[blank full name]]))</f>
        <v>0</v>
      </c>
      <c r="L195" t="b">
        <f>AND(StudentTable[[#This Row],[exists]],OR(StudentTable[[#This Row],[blank full name]]))</f>
        <v>0</v>
      </c>
      <c r="M195" t="b">
        <f>AND(StudentTable[[#This Row],[exists]],OR(ISBLANK(StudentTable[[#This Row],[Active Email Address
(for login name and communication)]]),StudentTable[[#This Row],[email has many at]:[email duplicated]]))</f>
        <v>0</v>
      </c>
      <c r="N195" t="b">
        <f>AND(StudentTable[[#This Row],[exists]],ISBLANK(StudentTable[[#This Row],[Class]]))</f>
        <v>0</v>
      </c>
      <c r="O195" t="b">
        <f>AND(StudentTable[[#This Row],[exists]],ISERROR(_xlfn.XMATCH(StudentTable[[#This Row],[Form
(P1-P6, S1-S6)]],{"P1","P2","P3","P4","P5","P6","S1","S2","S3","S4","S5","S6"})))</f>
        <v>0</v>
      </c>
      <c r="P195" t="b">
        <f>AND(StudentTable[[#This Row],[exists]],ISBLANK(StudentTable[[#This Row],[Submission Batch'#]]))</f>
        <v>0</v>
      </c>
      <c r="Q195" t="b">
        <f>AND(StudentTable[[#This Row],[exists]],StudentTable[[#This Row],[gname in fname tail]])</f>
        <v>0</v>
      </c>
      <c r="R195" t="b">
        <f>AND(StudentTable[[#This Row],[exists]],StudentTable[[#This Row],[fname in gname head]])</f>
        <v>0</v>
      </c>
      <c r="S195" t="b">
        <f>AND(StudentTable[[#This Row],[exists]],OR(StudentTable[[#This Row],[email has mial.]:[email has mal.]]))</f>
        <v>0</v>
      </c>
      <c r="T195" t="str">
        <f>IF(StudentTable[[#This Row],[exists]],UPPER(TRIM(CLEAN(StudentTable[[#This Row],[Family Name 
(As printed in the HKID)]]))),"")</f>
        <v/>
      </c>
      <c r="U195" t="str">
        <f>IF(StudentTable[[#This Row],[exists]],PROPER(TRIM(CLEAN(StudentTable[[#This Row],[Given Name 
(As printed in the HKID)]]))),"")</f>
        <v/>
      </c>
      <c r="V195" t="str">
        <f>IF(StudentTable[[#This Row],[exists]],TRIM(UPPER(StudentTable[[#This Row],[normalized family name]])&amp;" "&amp;PROPER(StudentTable[[#This Row],[normalized given name]])),"")</f>
        <v/>
      </c>
      <c r="W195" t="str">
        <f>IF(StudentTable[[#This Row],[exists]],LOWER(TRIM(CLEAN(StudentTable[[#This Row],[Active Email Address
(for login name and communication)]]))),"")</f>
        <v/>
      </c>
      <c r="X195" t="b">
        <f>StudentTable[[#This Row],[normalized full name]]=""</f>
        <v>1</v>
      </c>
      <c r="Y195" t="e">
        <f>SEARCH(" "&amp;StudentTable[[#This Row],[normalized given name]], StudentTable[[#This Row],[normalized family name]])</f>
        <v>#VALUE!</v>
      </c>
      <c r="Z195" t="e">
        <f>SEARCH(StudentTable[[#This Row],[normalized family name]]&amp;" ",StudentTable[[#This Row],[normalized given name]])</f>
        <v>#VALUE!</v>
      </c>
      <c r="AA19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5" t="b">
        <f>AND(StudentTable[[#This Row],[exists]],StudentTable[[#This Row],[normalized family name]]&lt;&gt;"",IF(ISERROR(StudentTable[[#This Row],[fname in gname]]),FALSE, StudentTable[[#This Row],[fname in gname]]=1))</f>
        <v>0</v>
      </c>
      <c r="AC195" t="e">
        <f>VALUE(LEFT(TRIM(CLEAN(StudentTable[[#This Row],[Class]])),1))</f>
        <v>#VALUE!</v>
      </c>
      <c r="AD195" t="e">
        <f>VALUE(RIGHT(TRIM(CLEAN(StudentTable[[#This Row],[Class]])),1))</f>
        <v>#VALUE!</v>
      </c>
      <c r="AE19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5" t="e">
        <f>FIND("@",StudentTable[[#This Row],[normalized email]])</f>
        <v>#VALUE!</v>
      </c>
      <c r="AG19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5" t="b">
        <f>AND(StudentTable[[#This Row],[exists]],ISNUMBER(FIND(" ",StudentTable[[#This Row],[normalized email]])))</f>
        <v>0</v>
      </c>
      <c r="AI195" t="b">
        <f>AND(StudentTable[[#This Row],[exists]],ISERROR(FIND(".",RIGHT(StudentTable[[#This Row],[normalized email]],LEN(StudentTable[[#This Row],[normalized email]])-StudentTable[[#This Row],[at post in email]]))))</f>
        <v>0</v>
      </c>
      <c r="AJ195" t="b">
        <f>AND(StudentTable[[#This Row],[exists]],StudentTable[[#This Row],[normalized email]]&lt;&gt;"",COUNTIF(StudentTable[normalized email],StudentTable[[#This Row],[normalized email]])&gt;1)</f>
        <v>0</v>
      </c>
      <c r="AK195" t="b">
        <f>AND(StudentTable[[#This Row],[exists]],ISNUMBER(FIND("mial.",StudentTable[[#This Row],[normalized email]],StudentTable[[#This Row],[at post in email]]+1)))</f>
        <v>0</v>
      </c>
      <c r="AL195" t="b">
        <f>AND(StudentTable[[#This Row],[exists]],ISNUMBER(FIND("mil.",StudentTable[[#This Row],[normalized email]],StudentTable[[#This Row],[at post in email]]+1)))</f>
        <v>0</v>
      </c>
      <c r="AM195" t="b">
        <f>AND(StudentTable[[#This Row],[exists]],ISNUMBER(FIND("mal.",StudentTable[[#This Row],[normalized email]],StudentTable[[#This Row],[at post in email]]+1)))</f>
        <v>0</v>
      </c>
    </row>
    <row r="196" spans="1:39" ht="15.75" x14ac:dyDescent="0.25">
      <c r="A196" s="18">
        <v>182</v>
      </c>
      <c r="B196" s="31"/>
      <c r="C196" s="31"/>
      <c r="D196" s="31"/>
      <c r="E196" s="31"/>
      <c r="F196" s="34" t="str">
        <f>StudentTable[[#This Row],[grade string]]</f>
        <v/>
      </c>
      <c r="G196" s="34"/>
      <c r="H19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6" s="45" t="str">
        <f>StudentTable[[#This Row],[normalized full name]]</f>
        <v/>
      </c>
      <c r="J19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6" t="b">
        <f>AND(StudentTable[[#This Row],[exists]],OR(StudentTable[[#This Row],[blank full name]]))</f>
        <v>0</v>
      </c>
      <c r="L196" t="b">
        <f>AND(StudentTable[[#This Row],[exists]],OR(StudentTable[[#This Row],[blank full name]]))</f>
        <v>0</v>
      </c>
      <c r="M196" t="b">
        <f>AND(StudentTable[[#This Row],[exists]],OR(ISBLANK(StudentTable[[#This Row],[Active Email Address
(for login name and communication)]]),StudentTable[[#This Row],[email has many at]:[email duplicated]]))</f>
        <v>0</v>
      </c>
      <c r="N196" t="b">
        <f>AND(StudentTable[[#This Row],[exists]],ISBLANK(StudentTable[[#This Row],[Class]]))</f>
        <v>0</v>
      </c>
      <c r="O196" t="b">
        <f>AND(StudentTable[[#This Row],[exists]],ISERROR(_xlfn.XMATCH(StudentTable[[#This Row],[Form
(P1-P6, S1-S6)]],{"P1","P2","P3","P4","P5","P6","S1","S2","S3","S4","S5","S6"})))</f>
        <v>0</v>
      </c>
      <c r="P196" t="b">
        <f>AND(StudentTable[[#This Row],[exists]],ISBLANK(StudentTable[[#This Row],[Submission Batch'#]]))</f>
        <v>0</v>
      </c>
      <c r="Q196" t="b">
        <f>AND(StudentTable[[#This Row],[exists]],StudentTable[[#This Row],[gname in fname tail]])</f>
        <v>0</v>
      </c>
      <c r="R196" t="b">
        <f>AND(StudentTable[[#This Row],[exists]],StudentTable[[#This Row],[fname in gname head]])</f>
        <v>0</v>
      </c>
      <c r="S196" t="b">
        <f>AND(StudentTable[[#This Row],[exists]],OR(StudentTable[[#This Row],[email has mial.]:[email has mal.]]))</f>
        <v>0</v>
      </c>
      <c r="T196" t="str">
        <f>IF(StudentTable[[#This Row],[exists]],UPPER(TRIM(CLEAN(StudentTable[[#This Row],[Family Name 
(As printed in the HKID)]]))),"")</f>
        <v/>
      </c>
      <c r="U196" t="str">
        <f>IF(StudentTable[[#This Row],[exists]],PROPER(TRIM(CLEAN(StudentTable[[#This Row],[Given Name 
(As printed in the HKID)]]))),"")</f>
        <v/>
      </c>
      <c r="V196" t="str">
        <f>IF(StudentTable[[#This Row],[exists]],TRIM(UPPER(StudentTable[[#This Row],[normalized family name]])&amp;" "&amp;PROPER(StudentTable[[#This Row],[normalized given name]])),"")</f>
        <v/>
      </c>
      <c r="W196" t="str">
        <f>IF(StudentTable[[#This Row],[exists]],LOWER(TRIM(CLEAN(StudentTable[[#This Row],[Active Email Address
(for login name and communication)]]))),"")</f>
        <v/>
      </c>
      <c r="X196" t="b">
        <f>StudentTable[[#This Row],[normalized full name]]=""</f>
        <v>1</v>
      </c>
      <c r="Y196" t="e">
        <f>SEARCH(" "&amp;StudentTable[[#This Row],[normalized given name]], StudentTable[[#This Row],[normalized family name]])</f>
        <v>#VALUE!</v>
      </c>
      <c r="Z196" t="e">
        <f>SEARCH(StudentTable[[#This Row],[normalized family name]]&amp;" ",StudentTable[[#This Row],[normalized given name]])</f>
        <v>#VALUE!</v>
      </c>
      <c r="AA19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6" t="b">
        <f>AND(StudentTable[[#This Row],[exists]],StudentTable[[#This Row],[normalized family name]]&lt;&gt;"",IF(ISERROR(StudentTable[[#This Row],[fname in gname]]),FALSE, StudentTable[[#This Row],[fname in gname]]=1))</f>
        <v>0</v>
      </c>
      <c r="AC196" t="e">
        <f>VALUE(LEFT(TRIM(CLEAN(StudentTable[[#This Row],[Class]])),1))</f>
        <v>#VALUE!</v>
      </c>
      <c r="AD196" t="e">
        <f>VALUE(RIGHT(TRIM(CLEAN(StudentTable[[#This Row],[Class]])),1))</f>
        <v>#VALUE!</v>
      </c>
      <c r="AE19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6" t="e">
        <f>FIND("@",StudentTable[[#This Row],[normalized email]])</f>
        <v>#VALUE!</v>
      </c>
      <c r="AG19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6" t="b">
        <f>AND(StudentTable[[#This Row],[exists]],ISNUMBER(FIND(" ",StudentTable[[#This Row],[normalized email]])))</f>
        <v>0</v>
      </c>
      <c r="AI196" t="b">
        <f>AND(StudentTable[[#This Row],[exists]],ISERROR(FIND(".",RIGHT(StudentTable[[#This Row],[normalized email]],LEN(StudentTable[[#This Row],[normalized email]])-StudentTable[[#This Row],[at post in email]]))))</f>
        <v>0</v>
      </c>
      <c r="AJ196" t="b">
        <f>AND(StudentTable[[#This Row],[exists]],StudentTable[[#This Row],[normalized email]]&lt;&gt;"",COUNTIF(StudentTable[normalized email],StudentTable[[#This Row],[normalized email]])&gt;1)</f>
        <v>0</v>
      </c>
      <c r="AK196" t="b">
        <f>AND(StudentTable[[#This Row],[exists]],ISNUMBER(FIND("mial.",StudentTable[[#This Row],[normalized email]],StudentTable[[#This Row],[at post in email]]+1)))</f>
        <v>0</v>
      </c>
      <c r="AL196" t="b">
        <f>AND(StudentTable[[#This Row],[exists]],ISNUMBER(FIND("mil.",StudentTable[[#This Row],[normalized email]],StudentTable[[#This Row],[at post in email]]+1)))</f>
        <v>0</v>
      </c>
      <c r="AM196" t="b">
        <f>AND(StudentTable[[#This Row],[exists]],ISNUMBER(FIND("mal.",StudentTable[[#This Row],[normalized email]],StudentTable[[#This Row],[at post in email]]+1)))</f>
        <v>0</v>
      </c>
    </row>
    <row r="197" spans="1:39" ht="15.75" x14ac:dyDescent="0.25">
      <c r="A197" s="18">
        <v>183</v>
      </c>
      <c r="B197" s="31"/>
      <c r="C197" s="31"/>
      <c r="D197" s="31"/>
      <c r="E197" s="31"/>
      <c r="F197" s="34" t="str">
        <f>StudentTable[[#This Row],[grade string]]</f>
        <v/>
      </c>
      <c r="G197" s="34"/>
      <c r="H19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7" s="45" t="str">
        <f>StudentTable[[#This Row],[normalized full name]]</f>
        <v/>
      </c>
      <c r="J19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7" t="b">
        <f>AND(StudentTable[[#This Row],[exists]],OR(StudentTable[[#This Row],[blank full name]]))</f>
        <v>0</v>
      </c>
      <c r="L197" t="b">
        <f>AND(StudentTable[[#This Row],[exists]],OR(StudentTable[[#This Row],[blank full name]]))</f>
        <v>0</v>
      </c>
      <c r="M197" t="b">
        <f>AND(StudentTable[[#This Row],[exists]],OR(ISBLANK(StudentTable[[#This Row],[Active Email Address
(for login name and communication)]]),StudentTable[[#This Row],[email has many at]:[email duplicated]]))</f>
        <v>0</v>
      </c>
      <c r="N197" t="b">
        <f>AND(StudentTable[[#This Row],[exists]],ISBLANK(StudentTable[[#This Row],[Class]]))</f>
        <v>0</v>
      </c>
      <c r="O197" t="b">
        <f>AND(StudentTable[[#This Row],[exists]],ISERROR(_xlfn.XMATCH(StudentTable[[#This Row],[Form
(P1-P6, S1-S6)]],{"P1","P2","P3","P4","P5","P6","S1","S2","S3","S4","S5","S6"})))</f>
        <v>0</v>
      </c>
      <c r="P197" t="b">
        <f>AND(StudentTable[[#This Row],[exists]],ISBLANK(StudentTable[[#This Row],[Submission Batch'#]]))</f>
        <v>0</v>
      </c>
      <c r="Q197" t="b">
        <f>AND(StudentTable[[#This Row],[exists]],StudentTable[[#This Row],[gname in fname tail]])</f>
        <v>0</v>
      </c>
      <c r="R197" t="b">
        <f>AND(StudentTable[[#This Row],[exists]],StudentTable[[#This Row],[fname in gname head]])</f>
        <v>0</v>
      </c>
      <c r="S197" t="b">
        <f>AND(StudentTable[[#This Row],[exists]],OR(StudentTable[[#This Row],[email has mial.]:[email has mal.]]))</f>
        <v>0</v>
      </c>
      <c r="T197" t="str">
        <f>IF(StudentTable[[#This Row],[exists]],UPPER(TRIM(CLEAN(StudentTable[[#This Row],[Family Name 
(As printed in the HKID)]]))),"")</f>
        <v/>
      </c>
      <c r="U197" t="str">
        <f>IF(StudentTable[[#This Row],[exists]],PROPER(TRIM(CLEAN(StudentTable[[#This Row],[Given Name 
(As printed in the HKID)]]))),"")</f>
        <v/>
      </c>
      <c r="V197" t="str">
        <f>IF(StudentTable[[#This Row],[exists]],TRIM(UPPER(StudentTable[[#This Row],[normalized family name]])&amp;" "&amp;PROPER(StudentTable[[#This Row],[normalized given name]])),"")</f>
        <v/>
      </c>
      <c r="W197" t="str">
        <f>IF(StudentTable[[#This Row],[exists]],LOWER(TRIM(CLEAN(StudentTable[[#This Row],[Active Email Address
(for login name and communication)]]))),"")</f>
        <v/>
      </c>
      <c r="X197" t="b">
        <f>StudentTable[[#This Row],[normalized full name]]=""</f>
        <v>1</v>
      </c>
      <c r="Y197" t="e">
        <f>SEARCH(" "&amp;StudentTable[[#This Row],[normalized given name]], StudentTable[[#This Row],[normalized family name]])</f>
        <v>#VALUE!</v>
      </c>
      <c r="Z197" t="e">
        <f>SEARCH(StudentTable[[#This Row],[normalized family name]]&amp;" ",StudentTable[[#This Row],[normalized given name]])</f>
        <v>#VALUE!</v>
      </c>
      <c r="AA19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7" t="b">
        <f>AND(StudentTable[[#This Row],[exists]],StudentTable[[#This Row],[normalized family name]]&lt;&gt;"",IF(ISERROR(StudentTable[[#This Row],[fname in gname]]),FALSE, StudentTable[[#This Row],[fname in gname]]=1))</f>
        <v>0</v>
      </c>
      <c r="AC197" t="e">
        <f>VALUE(LEFT(TRIM(CLEAN(StudentTable[[#This Row],[Class]])),1))</f>
        <v>#VALUE!</v>
      </c>
      <c r="AD197" t="e">
        <f>VALUE(RIGHT(TRIM(CLEAN(StudentTable[[#This Row],[Class]])),1))</f>
        <v>#VALUE!</v>
      </c>
      <c r="AE19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7" t="e">
        <f>FIND("@",StudentTable[[#This Row],[normalized email]])</f>
        <v>#VALUE!</v>
      </c>
      <c r="AG19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7" t="b">
        <f>AND(StudentTable[[#This Row],[exists]],ISNUMBER(FIND(" ",StudentTable[[#This Row],[normalized email]])))</f>
        <v>0</v>
      </c>
      <c r="AI197" t="b">
        <f>AND(StudentTable[[#This Row],[exists]],ISERROR(FIND(".",RIGHT(StudentTable[[#This Row],[normalized email]],LEN(StudentTable[[#This Row],[normalized email]])-StudentTable[[#This Row],[at post in email]]))))</f>
        <v>0</v>
      </c>
      <c r="AJ197" t="b">
        <f>AND(StudentTable[[#This Row],[exists]],StudentTable[[#This Row],[normalized email]]&lt;&gt;"",COUNTIF(StudentTable[normalized email],StudentTable[[#This Row],[normalized email]])&gt;1)</f>
        <v>0</v>
      </c>
      <c r="AK197" t="b">
        <f>AND(StudentTable[[#This Row],[exists]],ISNUMBER(FIND("mial.",StudentTable[[#This Row],[normalized email]],StudentTable[[#This Row],[at post in email]]+1)))</f>
        <v>0</v>
      </c>
      <c r="AL197" t="b">
        <f>AND(StudentTable[[#This Row],[exists]],ISNUMBER(FIND("mil.",StudentTable[[#This Row],[normalized email]],StudentTable[[#This Row],[at post in email]]+1)))</f>
        <v>0</v>
      </c>
      <c r="AM197" t="b">
        <f>AND(StudentTable[[#This Row],[exists]],ISNUMBER(FIND("mal.",StudentTable[[#This Row],[normalized email]],StudentTable[[#This Row],[at post in email]]+1)))</f>
        <v>0</v>
      </c>
    </row>
    <row r="198" spans="1:39" ht="15.75" x14ac:dyDescent="0.25">
      <c r="A198" s="18">
        <v>184</v>
      </c>
      <c r="B198" s="31"/>
      <c r="C198" s="31"/>
      <c r="D198" s="31"/>
      <c r="E198" s="31"/>
      <c r="F198" s="34" t="str">
        <f>StudentTable[[#This Row],[grade string]]</f>
        <v/>
      </c>
      <c r="G198" s="34"/>
      <c r="H19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8" s="45" t="str">
        <f>StudentTable[[#This Row],[normalized full name]]</f>
        <v/>
      </c>
      <c r="J19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8" t="b">
        <f>AND(StudentTable[[#This Row],[exists]],OR(StudentTable[[#This Row],[blank full name]]))</f>
        <v>0</v>
      </c>
      <c r="L198" t="b">
        <f>AND(StudentTable[[#This Row],[exists]],OR(StudentTable[[#This Row],[blank full name]]))</f>
        <v>0</v>
      </c>
      <c r="M198" t="b">
        <f>AND(StudentTable[[#This Row],[exists]],OR(ISBLANK(StudentTable[[#This Row],[Active Email Address
(for login name and communication)]]),StudentTable[[#This Row],[email has many at]:[email duplicated]]))</f>
        <v>0</v>
      </c>
      <c r="N198" t="b">
        <f>AND(StudentTable[[#This Row],[exists]],ISBLANK(StudentTable[[#This Row],[Class]]))</f>
        <v>0</v>
      </c>
      <c r="O198" t="b">
        <f>AND(StudentTable[[#This Row],[exists]],ISERROR(_xlfn.XMATCH(StudentTable[[#This Row],[Form
(P1-P6, S1-S6)]],{"P1","P2","P3","P4","P5","P6","S1","S2","S3","S4","S5","S6"})))</f>
        <v>0</v>
      </c>
      <c r="P198" t="b">
        <f>AND(StudentTable[[#This Row],[exists]],ISBLANK(StudentTable[[#This Row],[Submission Batch'#]]))</f>
        <v>0</v>
      </c>
      <c r="Q198" t="b">
        <f>AND(StudentTable[[#This Row],[exists]],StudentTable[[#This Row],[gname in fname tail]])</f>
        <v>0</v>
      </c>
      <c r="R198" t="b">
        <f>AND(StudentTable[[#This Row],[exists]],StudentTable[[#This Row],[fname in gname head]])</f>
        <v>0</v>
      </c>
      <c r="S198" t="b">
        <f>AND(StudentTable[[#This Row],[exists]],OR(StudentTable[[#This Row],[email has mial.]:[email has mal.]]))</f>
        <v>0</v>
      </c>
      <c r="T198" t="str">
        <f>IF(StudentTable[[#This Row],[exists]],UPPER(TRIM(CLEAN(StudentTable[[#This Row],[Family Name 
(As printed in the HKID)]]))),"")</f>
        <v/>
      </c>
      <c r="U198" t="str">
        <f>IF(StudentTable[[#This Row],[exists]],PROPER(TRIM(CLEAN(StudentTable[[#This Row],[Given Name 
(As printed in the HKID)]]))),"")</f>
        <v/>
      </c>
      <c r="V198" t="str">
        <f>IF(StudentTable[[#This Row],[exists]],TRIM(UPPER(StudentTable[[#This Row],[normalized family name]])&amp;" "&amp;PROPER(StudentTable[[#This Row],[normalized given name]])),"")</f>
        <v/>
      </c>
      <c r="W198" t="str">
        <f>IF(StudentTable[[#This Row],[exists]],LOWER(TRIM(CLEAN(StudentTable[[#This Row],[Active Email Address
(for login name and communication)]]))),"")</f>
        <v/>
      </c>
      <c r="X198" t="b">
        <f>StudentTable[[#This Row],[normalized full name]]=""</f>
        <v>1</v>
      </c>
      <c r="Y198" t="e">
        <f>SEARCH(" "&amp;StudentTable[[#This Row],[normalized given name]], StudentTable[[#This Row],[normalized family name]])</f>
        <v>#VALUE!</v>
      </c>
      <c r="Z198" t="e">
        <f>SEARCH(StudentTable[[#This Row],[normalized family name]]&amp;" ",StudentTable[[#This Row],[normalized given name]])</f>
        <v>#VALUE!</v>
      </c>
      <c r="AA19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8" t="b">
        <f>AND(StudentTable[[#This Row],[exists]],StudentTable[[#This Row],[normalized family name]]&lt;&gt;"",IF(ISERROR(StudentTable[[#This Row],[fname in gname]]),FALSE, StudentTable[[#This Row],[fname in gname]]=1))</f>
        <v>0</v>
      </c>
      <c r="AC198" t="e">
        <f>VALUE(LEFT(TRIM(CLEAN(StudentTable[[#This Row],[Class]])),1))</f>
        <v>#VALUE!</v>
      </c>
      <c r="AD198" t="e">
        <f>VALUE(RIGHT(TRIM(CLEAN(StudentTable[[#This Row],[Class]])),1))</f>
        <v>#VALUE!</v>
      </c>
      <c r="AE19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8" t="e">
        <f>FIND("@",StudentTable[[#This Row],[normalized email]])</f>
        <v>#VALUE!</v>
      </c>
      <c r="AG19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8" t="b">
        <f>AND(StudentTable[[#This Row],[exists]],ISNUMBER(FIND(" ",StudentTable[[#This Row],[normalized email]])))</f>
        <v>0</v>
      </c>
      <c r="AI198" t="b">
        <f>AND(StudentTable[[#This Row],[exists]],ISERROR(FIND(".",RIGHT(StudentTable[[#This Row],[normalized email]],LEN(StudentTable[[#This Row],[normalized email]])-StudentTable[[#This Row],[at post in email]]))))</f>
        <v>0</v>
      </c>
      <c r="AJ198" t="b">
        <f>AND(StudentTable[[#This Row],[exists]],StudentTable[[#This Row],[normalized email]]&lt;&gt;"",COUNTIF(StudentTable[normalized email],StudentTable[[#This Row],[normalized email]])&gt;1)</f>
        <v>0</v>
      </c>
      <c r="AK198" t="b">
        <f>AND(StudentTable[[#This Row],[exists]],ISNUMBER(FIND("mial.",StudentTable[[#This Row],[normalized email]],StudentTable[[#This Row],[at post in email]]+1)))</f>
        <v>0</v>
      </c>
      <c r="AL198" t="b">
        <f>AND(StudentTable[[#This Row],[exists]],ISNUMBER(FIND("mil.",StudentTable[[#This Row],[normalized email]],StudentTable[[#This Row],[at post in email]]+1)))</f>
        <v>0</v>
      </c>
      <c r="AM198" t="b">
        <f>AND(StudentTable[[#This Row],[exists]],ISNUMBER(FIND("mal.",StudentTable[[#This Row],[normalized email]],StudentTable[[#This Row],[at post in email]]+1)))</f>
        <v>0</v>
      </c>
    </row>
    <row r="199" spans="1:39" ht="15.75" x14ac:dyDescent="0.25">
      <c r="A199" s="18">
        <v>185</v>
      </c>
      <c r="B199" s="31"/>
      <c r="C199" s="31"/>
      <c r="D199" s="31"/>
      <c r="E199" s="31"/>
      <c r="F199" s="34" t="str">
        <f>StudentTable[[#This Row],[grade string]]</f>
        <v/>
      </c>
      <c r="G199" s="34"/>
      <c r="H19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199" s="45" t="str">
        <f>StudentTable[[#This Row],[normalized full name]]</f>
        <v/>
      </c>
      <c r="J19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199" t="b">
        <f>AND(StudentTable[[#This Row],[exists]],OR(StudentTable[[#This Row],[blank full name]]))</f>
        <v>0</v>
      </c>
      <c r="L199" t="b">
        <f>AND(StudentTable[[#This Row],[exists]],OR(StudentTable[[#This Row],[blank full name]]))</f>
        <v>0</v>
      </c>
      <c r="M199" t="b">
        <f>AND(StudentTable[[#This Row],[exists]],OR(ISBLANK(StudentTable[[#This Row],[Active Email Address
(for login name and communication)]]),StudentTable[[#This Row],[email has many at]:[email duplicated]]))</f>
        <v>0</v>
      </c>
      <c r="N199" t="b">
        <f>AND(StudentTable[[#This Row],[exists]],ISBLANK(StudentTable[[#This Row],[Class]]))</f>
        <v>0</v>
      </c>
      <c r="O199" t="b">
        <f>AND(StudentTable[[#This Row],[exists]],ISERROR(_xlfn.XMATCH(StudentTable[[#This Row],[Form
(P1-P6, S1-S6)]],{"P1","P2","P3","P4","P5","P6","S1","S2","S3","S4","S5","S6"})))</f>
        <v>0</v>
      </c>
      <c r="P199" t="b">
        <f>AND(StudentTable[[#This Row],[exists]],ISBLANK(StudentTable[[#This Row],[Submission Batch'#]]))</f>
        <v>0</v>
      </c>
      <c r="Q199" t="b">
        <f>AND(StudentTable[[#This Row],[exists]],StudentTable[[#This Row],[gname in fname tail]])</f>
        <v>0</v>
      </c>
      <c r="R199" t="b">
        <f>AND(StudentTable[[#This Row],[exists]],StudentTable[[#This Row],[fname in gname head]])</f>
        <v>0</v>
      </c>
      <c r="S199" t="b">
        <f>AND(StudentTable[[#This Row],[exists]],OR(StudentTable[[#This Row],[email has mial.]:[email has mal.]]))</f>
        <v>0</v>
      </c>
      <c r="T199" t="str">
        <f>IF(StudentTable[[#This Row],[exists]],UPPER(TRIM(CLEAN(StudentTable[[#This Row],[Family Name 
(As printed in the HKID)]]))),"")</f>
        <v/>
      </c>
      <c r="U199" t="str">
        <f>IF(StudentTable[[#This Row],[exists]],PROPER(TRIM(CLEAN(StudentTable[[#This Row],[Given Name 
(As printed in the HKID)]]))),"")</f>
        <v/>
      </c>
      <c r="V199" t="str">
        <f>IF(StudentTable[[#This Row],[exists]],TRIM(UPPER(StudentTable[[#This Row],[normalized family name]])&amp;" "&amp;PROPER(StudentTable[[#This Row],[normalized given name]])),"")</f>
        <v/>
      </c>
      <c r="W199" t="str">
        <f>IF(StudentTable[[#This Row],[exists]],LOWER(TRIM(CLEAN(StudentTable[[#This Row],[Active Email Address
(for login name and communication)]]))),"")</f>
        <v/>
      </c>
      <c r="X199" t="b">
        <f>StudentTable[[#This Row],[normalized full name]]=""</f>
        <v>1</v>
      </c>
      <c r="Y199" t="e">
        <f>SEARCH(" "&amp;StudentTable[[#This Row],[normalized given name]], StudentTable[[#This Row],[normalized family name]])</f>
        <v>#VALUE!</v>
      </c>
      <c r="Z199" t="e">
        <f>SEARCH(StudentTable[[#This Row],[normalized family name]]&amp;" ",StudentTable[[#This Row],[normalized given name]])</f>
        <v>#VALUE!</v>
      </c>
      <c r="AA19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199" t="b">
        <f>AND(StudentTable[[#This Row],[exists]],StudentTable[[#This Row],[normalized family name]]&lt;&gt;"",IF(ISERROR(StudentTable[[#This Row],[fname in gname]]),FALSE, StudentTable[[#This Row],[fname in gname]]=1))</f>
        <v>0</v>
      </c>
      <c r="AC199" t="e">
        <f>VALUE(LEFT(TRIM(CLEAN(StudentTable[[#This Row],[Class]])),1))</f>
        <v>#VALUE!</v>
      </c>
      <c r="AD199" t="e">
        <f>VALUE(RIGHT(TRIM(CLEAN(StudentTable[[#This Row],[Class]])),1))</f>
        <v>#VALUE!</v>
      </c>
      <c r="AE19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199" t="e">
        <f>FIND("@",StudentTable[[#This Row],[normalized email]])</f>
        <v>#VALUE!</v>
      </c>
      <c r="AG19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199" t="b">
        <f>AND(StudentTable[[#This Row],[exists]],ISNUMBER(FIND(" ",StudentTable[[#This Row],[normalized email]])))</f>
        <v>0</v>
      </c>
      <c r="AI199" t="b">
        <f>AND(StudentTable[[#This Row],[exists]],ISERROR(FIND(".",RIGHT(StudentTable[[#This Row],[normalized email]],LEN(StudentTable[[#This Row],[normalized email]])-StudentTable[[#This Row],[at post in email]]))))</f>
        <v>0</v>
      </c>
      <c r="AJ199" t="b">
        <f>AND(StudentTable[[#This Row],[exists]],StudentTable[[#This Row],[normalized email]]&lt;&gt;"",COUNTIF(StudentTable[normalized email],StudentTable[[#This Row],[normalized email]])&gt;1)</f>
        <v>0</v>
      </c>
      <c r="AK199" t="b">
        <f>AND(StudentTable[[#This Row],[exists]],ISNUMBER(FIND("mial.",StudentTable[[#This Row],[normalized email]],StudentTable[[#This Row],[at post in email]]+1)))</f>
        <v>0</v>
      </c>
      <c r="AL199" t="b">
        <f>AND(StudentTable[[#This Row],[exists]],ISNUMBER(FIND("mil.",StudentTable[[#This Row],[normalized email]],StudentTable[[#This Row],[at post in email]]+1)))</f>
        <v>0</v>
      </c>
      <c r="AM199" t="b">
        <f>AND(StudentTable[[#This Row],[exists]],ISNUMBER(FIND("mal.",StudentTable[[#This Row],[normalized email]],StudentTable[[#This Row],[at post in email]]+1)))</f>
        <v>0</v>
      </c>
    </row>
    <row r="200" spans="1:39" ht="15.75" x14ac:dyDescent="0.25">
      <c r="A200" s="18">
        <v>186</v>
      </c>
      <c r="B200" s="31"/>
      <c r="C200" s="31"/>
      <c r="D200" s="31"/>
      <c r="E200" s="31"/>
      <c r="F200" s="34" t="str">
        <f>StudentTable[[#This Row],[grade string]]</f>
        <v/>
      </c>
      <c r="G200" s="34"/>
      <c r="H20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0" s="45" t="str">
        <f>StudentTable[[#This Row],[normalized full name]]</f>
        <v/>
      </c>
      <c r="J20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0" t="b">
        <f>AND(StudentTable[[#This Row],[exists]],OR(StudentTable[[#This Row],[blank full name]]))</f>
        <v>0</v>
      </c>
      <c r="L200" t="b">
        <f>AND(StudentTable[[#This Row],[exists]],OR(StudentTable[[#This Row],[blank full name]]))</f>
        <v>0</v>
      </c>
      <c r="M200" t="b">
        <f>AND(StudentTable[[#This Row],[exists]],OR(ISBLANK(StudentTable[[#This Row],[Active Email Address
(for login name and communication)]]),StudentTable[[#This Row],[email has many at]:[email duplicated]]))</f>
        <v>0</v>
      </c>
      <c r="N200" t="b">
        <f>AND(StudentTable[[#This Row],[exists]],ISBLANK(StudentTable[[#This Row],[Class]]))</f>
        <v>0</v>
      </c>
      <c r="O200" t="b">
        <f>AND(StudentTable[[#This Row],[exists]],ISERROR(_xlfn.XMATCH(StudentTable[[#This Row],[Form
(P1-P6, S1-S6)]],{"P1","P2","P3","P4","P5","P6","S1","S2","S3","S4","S5","S6"})))</f>
        <v>0</v>
      </c>
      <c r="P200" t="b">
        <f>AND(StudentTable[[#This Row],[exists]],ISBLANK(StudentTable[[#This Row],[Submission Batch'#]]))</f>
        <v>0</v>
      </c>
      <c r="Q200" t="b">
        <f>AND(StudentTable[[#This Row],[exists]],StudentTable[[#This Row],[gname in fname tail]])</f>
        <v>0</v>
      </c>
      <c r="R200" t="b">
        <f>AND(StudentTable[[#This Row],[exists]],StudentTable[[#This Row],[fname in gname head]])</f>
        <v>0</v>
      </c>
      <c r="S200" t="b">
        <f>AND(StudentTable[[#This Row],[exists]],OR(StudentTable[[#This Row],[email has mial.]:[email has mal.]]))</f>
        <v>0</v>
      </c>
      <c r="T200" t="str">
        <f>IF(StudentTable[[#This Row],[exists]],UPPER(TRIM(CLEAN(StudentTable[[#This Row],[Family Name 
(As printed in the HKID)]]))),"")</f>
        <v/>
      </c>
      <c r="U200" t="str">
        <f>IF(StudentTable[[#This Row],[exists]],PROPER(TRIM(CLEAN(StudentTable[[#This Row],[Given Name 
(As printed in the HKID)]]))),"")</f>
        <v/>
      </c>
      <c r="V200" t="str">
        <f>IF(StudentTable[[#This Row],[exists]],TRIM(UPPER(StudentTable[[#This Row],[normalized family name]])&amp;" "&amp;PROPER(StudentTable[[#This Row],[normalized given name]])),"")</f>
        <v/>
      </c>
      <c r="W200" t="str">
        <f>IF(StudentTable[[#This Row],[exists]],LOWER(TRIM(CLEAN(StudentTable[[#This Row],[Active Email Address
(for login name and communication)]]))),"")</f>
        <v/>
      </c>
      <c r="X200" t="b">
        <f>StudentTable[[#This Row],[normalized full name]]=""</f>
        <v>1</v>
      </c>
      <c r="Y200" t="e">
        <f>SEARCH(" "&amp;StudentTable[[#This Row],[normalized given name]], StudentTable[[#This Row],[normalized family name]])</f>
        <v>#VALUE!</v>
      </c>
      <c r="Z200" t="e">
        <f>SEARCH(StudentTable[[#This Row],[normalized family name]]&amp;" ",StudentTable[[#This Row],[normalized given name]])</f>
        <v>#VALUE!</v>
      </c>
      <c r="AA20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0" t="b">
        <f>AND(StudentTable[[#This Row],[exists]],StudentTable[[#This Row],[normalized family name]]&lt;&gt;"",IF(ISERROR(StudentTable[[#This Row],[fname in gname]]),FALSE, StudentTable[[#This Row],[fname in gname]]=1))</f>
        <v>0</v>
      </c>
      <c r="AC200" t="e">
        <f>VALUE(LEFT(TRIM(CLEAN(StudentTable[[#This Row],[Class]])),1))</f>
        <v>#VALUE!</v>
      </c>
      <c r="AD200" t="e">
        <f>VALUE(RIGHT(TRIM(CLEAN(StudentTable[[#This Row],[Class]])),1))</f>
        <v>#VALUE!</v>
      </c>
      <c r="AE20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0" t="e">
        <f>FIND("@",StudentTable[[#This Row],[normalized email]])</f>
        <v>#VALUE!</v>
      </c>
      <c r="AG20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0" t="b">
        <f>AND(StudentTable[[#This Row],[exists]],ISNUMBER(FIND(" ",StudentTable[[#This Row],[normalized email]])))</f>
        <v>0</v>
      </c>
      <c r="AI200" t="b">
        <f>AND(StudentTable[[#This Row],[exists]],ISERROR(FIND(".",RIGHT(StudentTable[[#This Row],[normalized email]],LEN(StudentTable[[#This Row],[normalized email]])-StudentTable[[#This Row],[at post in email]]))))</f>
        <v>0</v>
      </c>
      <c r="AJ200" t="b">
        <f>AND(StudentTable[[#This Row],[exists]],StudentTable[[#This Row],[normalized email]]&lt;&gt;"",COUNTIF(StudentTable[normalized email],StudentTable[[#This Row],[normalized email]])&gt;1)</f>
        <v>0</v>
      </c>
      <c r="AK200" t="b">
        <f>AND(StudentTable[[#This Row],[exists]],ISNUMBER(FIND("mial.",StudentTable[[#This Row],[normalized email]],StudentTable[[#This Row],[at post in email]]+1)))</f>
        <v>0</v>
      </c>
      <c r="AL200" t="b">
        <f>AND(StudentTable[[#This Row],[exists]],ISNUMBER(FIND("mil.",StudentTable[[#This Row],[normalized email]],StudentTable[[#This Row],[at post in email]]+1)))</f>
        <v>0</v>
      </c>
      <c r="AM200" t="b">
        <f>AND(StudentTable[[#This Row],[exists]],ISNUMBER(FIND("mal.",StudentTable[[#This Row],[normalized email]],StudentTable[[#This Row],[at post in email]]+1)))</f>
        <v>0</v>
      </c>
    </row>
    <row r="201" spans="1:39" ht="15.75" x14ac:dyDescent="0.25">
      <c r="A201" s="18">
        <v>187</v>
      </c>
      <c r="B201" s="31"/>
      <c r="C201" s="31"/>
      <c r="D201" s="31"/>
      <c r="E201" s="31"/>
      <c r="F201" s="34" t="str">
        <f>StudentTable[[#This Row],[grade string]]</f>
        <v/>
      </c>
      <c r="G201" s="34"/>
      <c r="H20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1" s="45" t="str">
        <f>StudentTable[[#This Row],[normalized full name]]</f>
        <v/>
      </c>
      <c r="J20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1" t="b">
        <f>AND(StudentTable[[#This Row],[exists]],OR(StudentTable[[#This Row],[blank full name]]))</f>
        <v>0</v>
      </c>
      <c r="L201" t="b">
        <f>AND(StudentTable[[#This Row],[exists]],OR(StudentTable[[#This Row],[blank full name]]))</f>
        <v>0</v>
      </c>
      <c r="M201" t="b">
        <f>AND(StudentTable[[#This Row],[exists]],OR(ISBLANK(StudentTable[[#This Row],[Active Email Address
(for login name and communication)]]),StudentTable[[#This Row],[email has many at]:[email duplicated]]))</f>
        <v>0</v>
      </c>
      <c r="N201" t="b">
        <f>AND(StudentTable[[#This Row],[exists]],ISBLANK(StudentTable[[#This Row],[Class]]))</f>
        <v>0</v>
      </c>
      <c r="O201" t="b">
        <f>AND(StudentTable[[#This Row],[exists]],ISERROR(_xlfn.XMATCH(StudentTable[[#This Row],[Form
(P1-P6, S1-S6)]],{"P1","P2","P3","P4","P5","P6","S1","S2","S3","S4","S5","S6"})))</f>
        <v>0</v>
      </c>
      <c r="P201" t="b">
        <f>AND(StudentTable[[#This Row],[exists]],ISBLANK(StudentTable[[#This Row],[Submission Batch'#]]))</f>
        <v>0</v>
      </c>
      <c r="Q201" t="b">
        <f>AND(StudentTable[[#This Row],[exists]],StudentTable[[#This Row],[gname in fname tail]])</f>
        <v>0</v>
      </c>
      <c r="R201" t="b">
        <f>AND(StudentTable[[#This Row],[exists]],StudentTable[[#This Row],[fname in gname head]])</f>
        <v>0</v>
      </c>
      <c r="S201" t="b">
        <f>AND(StudentTable[[#This Row],[exists]],OR(StudentTable[[#This Row],[email has mial.]:[email has mal.]]))</f>
        <v>0</v>
      </c>
      <c r="T201" t="str">
        <f>IF(StudentTable[[#This Row],[exists]],UPPER(TRIM(CLEAN(StudentTable[[#This Row],[Family Name 
(As printed in the HKID)]]))),"")</f>
        <v/>
      </c>
      <c r="U201" t="str">
        <f>IF(StudentTable[[#This Row],[exists]],PROPER(TRIM(CLEAN(StudentTable[[#This Row],[Given Name 
(As printed in the HKID)]]))),"")</f>
        <v/>
      </c>
      <c r="V201" t="str">
        <f>IF(StudentTable[[#This Row],[exists]],TRIM(UPPER(StudentTable[[#This Row],[normalized family name]])&amp;" "&amp;PROPER(StudentTable[[#This Row],[normalized given name]])),"")</f>
        <v/>
      </c>
      <c r="W201" t="str">
        <f>IF(StudentTable[[#This Row],[exists]],LOWER(TRIM(CLEAN(StudentTable[[#This Row],[Active Email Address
(for login name and communication)]]))),"")</f>
        <v/>
      </c>
      <c r="X201" t="b">
        <f>StudentTable[[#This Row],[normalized full name]]=""</f>
        <v>1</v>
      </c>
      <c r="Y201" t="e">
        <f>SEARCH(" "&amp;StudentTable[[#This Row],[normalized given name]], StudentTable[[#This Row],[normalized family name]])</f>
        <v>#VALUE!</v>
      </c>
      <c r="Z201" t="e">
        <f>SEARCH(StudentTable[[#This Row],[normalized family name]]&amp;" ",StudentTable[[#This Row],[normalized given name]])</f>
        <v>#VALUE!</v>
      </c>
      <c r="AA20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1" t="b">
        <f>AND(StudentTable[[#This Row],[exists]],StudentTable[[#This Row],[normalized family name]]&lt;&gt;"",IF(ISERROR(StudentTable[[#This Row],[fname in gname]]),FALSE, StudentTable[[#This Row],[fname in gname]]=1))</f>
        <v>0</v>
      </c>
      <c r="AC201" t="e">
        <f>VALUE(LEFT(TRIM(CLEAN(StudentTable[[#This Row],[Class]])),1))</f>
        <v>#VALUE!</v>
      </c>
      <c r="AD201" t="e">
        <f>VALUE(RIGHT(TRIM(CLEAN(StudentTable[[#This Row],[Class]])),1))</f>
        <v>#VALUE!</v>
      </c>
      <c r="AE20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1" t="e">
        <f>FIND("@",StudentTable[[#This Row],[normalized email]])</f>
        <v>#VALUE!</v>
      </c>
      <c r="AG20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1" t="b">
        <f>AND(StudentTable[[#This Row],[exists]],ISNUMBER(FIND(" ",StudentTable[[#This Row],[normalized email]])))</f>
        <v>0</v>
      </c>
      <c r="AI201" t="b">
        <f>AND(StudentTable[[#This Row],[exists]],ISERROR(FIND(".",RIGHT(StudentTable[[#This Row],[normalized email]],LEN(StudentTable[[#This Row],[normalized email]])-StudentTable[[#This Row],[at post in email]]))))</f>
        <v>0</v>
      </c>
      <c r="AJ201" t="b">
        <f>AND(StudentTable[[#This Row],[exists]],StudentTable[[#This Row],[normalized email]]&lt;&gt;"",COUNTIF(StudentTable[normalized email],StudentTable[[#This Row],[normalized email]])&gt;1)</f>
        <v>0</v>
      </c>
      <c r="AK201" t="b">
        <f>AND(StudentTable[[#This Row],[exists]],ISNUMBER(FIND("mial.",StudentTable[[#This Row],[normalized email]],StudentTable[[#This Row],[at post in email]]+1)))</f>
        <v>0</v>
      </c>
      <c r="AL201" t="b">
        <f>AND(StudentTable[[#This Row],[exists]],ISNUMBER(FIND("mil.",StudentTable[[#This Row],[normalized email]],StudentTable[[#This Row],[at post in email]]+1)))</f>
        <v>0</v>
      </c>
      <c r="AM201" t="b">
        <f>AND(StudentTable[[#This Row],[exists]],ISNUMBER(FIND("mal.",StudentTable[[#This Row],[normalized email]],StudentTable[[#This Row],[at post in email]]+1)))</f>
        <v>0</v>
      </c>
    </row>
    <row r="202" spans="1:39" ht="15.75" x14ac:dyDescent="0.25">
      <c r="A202" s="18">
        <v>188</v>
      </c>
      <c r="B202" s="31"/>
      <c r="C202" s="31"/>
      <c r="D202" s="31"/>
      <c r="E202" s="31"/>
      <c r="F202" s="34" t="str">
        <f>StudentTable[[#This Row],[grade string]]</f>
        <v/>
      </c>
      <c r="G202" s="34"/>
      <c r="H20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2" s="45" t="str">
        <f>StudentTable[[#This Row],[normalized full name]]</f>
        <v/>
      </c>
      <c r="J20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2" t="b">
        <f>AND(StudentTable[[#This Row],[exists]],OR(StudentTable[[#This Row],[blank full name]]))</f>
        <v>0</v>
      </c>
      <c r="L202" t="b">
        <f>AND(StudentTable[[#This Row],[exists]],OR(StudentTable[[#This Row],[blank full name]]))</f>
        <v>0</v>
      </c>
      <c r="M202" t="b">
        <f>AND(StudentTable[[#This Row],[exists]],OR(ISBLANK(StudentTable[[#This Row],[Active Email Address
(for login name and communication)]]),StudentTable[[#This Row],[email has many at]:[email duplicated]]))</f>
        <v>0</v>
      </c>
      <c r="N202" t="b">
        <f>AND(StudentTable[[#This Row],[exists]],ISBLANK(StudentTable[[#This Row],[Class]]))</f>
        <v>0</v>
      </c>
      <c r="O202" t="b">
        <f>AND(StudentTable[[#This Row],[exists]],ISERROR(_xlfn.XMATCH(StudentTable[[#This Row],[Form
(P1-P6, S1-S6)]],{"P1","P2","P3","P4","P5","P6","S1","S2","S3","S4","S5","S6"})))</f>
        <v>0</v>
      </c>
      <c r="P202" t="b">
        <f>AND(StudentTable[[#This Row],[exists]],ISBLANK(StudentTable[[#This Row],[Submission Batch'#]]))</f>
        <v>0</v>
      </c>
      <c r="Q202" t="b">
        <f>AND(StudentTable[[#This Row],[exists]],StudentTable[[#This Row],[gname in fname tail]])</f>
        <v>0</v>
      </c>
      <c r="R202" t="b">
        <f>AND(StudentTable[[#This Row],[exists]],StudentTable[[#This Row],[fname in gname head]])</f>
        <v>0</v>
      </c>
      <c r="S202" t="b">
        <f>AND(StudentTable[[#This Row],[exists]],OR(StudentTable[[#This Row],[email has mial.]:[email has mal.]]))</f>
        <v>0</v>
      </c>
      <c r="T202" t="str">
        <f>IF(StudentTable[[#This Row],[exists]],UPPER(TRIM(CLEAN(StudentTable[[#This Row],[Family Name 
(As printed in the HKID)]]))),"")</f>
        <v/>
      </c>
      <c r="U202" t="str">
        <f>IF(StudentTable[[#This Row],[exists]],PROPER(TRIM(CLEAN(StudentTable[[#This Row],[Given Name 
(As printed in the HKID)]]))),"")</f>
        <v/>
      </c>
      <c r="V202" t="str">
        <f>IF(StudentTable[[#This Row],[exists]],TRIM(UPPER(StudentTable[[#This Row],[normalized family name]])&amp;" "&amp;PROPER(StudentTable[[#This Row],[normalized given name]])),"")</f>
        <v/>
      </c>
      <c r="W202" t="str">
        <f>IF(StudentTable[[#This Row],[exists]],LOWER(TRIM(CLEAN(StudentTable[[#This Row],[Active Email Address
(for login name and communication)]]))),"")</f>
        <v/>
      </c>
      <c r="X202" t="b">
        <f>StudentTable[[#This Row],[normalized full name]]=""</f>
        <v>1</v>
      </c>
      <c r="Y202" t="e">
        <f>SEARCH(" "&amp;StudentTable[[#This Row],[normalized given name]], StudentTable[[#This Row],[normalized family name]])</f>
        <v>#VALUE!</v>
      </c>
      <c r="Z202" t="e">
        <f>SEARCH(StudentTable[[#This Row],[normalized family name]]&amp;" ",StudentTable[[#This Row],[normalized given name]])</f>
        <v>#VALUE!</v>
      </c>
      <c r="AA20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2" t="b">
        <f>AND(StudentTable[[#This Row],[exists]],StudentTable[[#This Row],[normalized family name]]&lt;&gt;"",IF(ISERROR(StudentTable[[#This Row],[fname in gname]]),FALSE, StudentTable[[#This Row],[fname in gname]]=1))</f>
        <v>0</v>
      </c>
      <c r="AC202" t="e">
        <f>VALUE(LEFT(TRIM(CLEAN(StudentTable[[#This Row],[Class]])),1))</f>
        <v>#VALUE!</v>
      </c>
      <c r="AD202" t="e">
        <f>VALUE(RIGHT(TRIM(CLEAN(StudentTable[[#This Row],[Class]])),1))</f>
        <v>#VALUE!</v>
      </c>
      <c r="AE20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2" t="e">
        <f>FIND("@",StudentTable[[#This Row],[normalized email]])</f>
        <v>#VALUE!</v>
      </c>
      <c r="AG20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2" t="b">
        <f>AND(StudentTable[[#This Row],[exists]],ISNUMBER(FIND(" ",StudentTable[[#This Row],[normalized email]])))</f>
        <v>0</v>
      </c>
      <c r="AI202" t="b">
        <f>AND(StudentTable[[#This Row],[exists]],ISERROR(FIND(".",RIGHT(StudentTable[[#This Row],[normalized email]],LEN(StudentTable[[#This Row],[normalized email]])-StudentTable[[#This Row],[at post in email]]))))</f>
        <v>0</v>
      </c>
      <c r="AJ202" t="b">
        <f>AND(StudentTable[[#This Row],[exists]],StudentTable[[#This Row],[normalized email]]&lt;&gt;"",COUNTIF(StudentTable[normalized email],StudentTable[[#This Row],[normalized email]])&gt;1)</f>
        <v>0</v>
      </c>
      <c r="AK202" t="b">
        <f>AND(StudentTable[[#This Row],[exists]],ISNUMBER(FIND("mial.",StudentTable[[#This Row],[normalized email]],StudentTable[[#This Row],[at post in email]]+1)))</f>
        <v>0</v>
      </c>
      <c r="AL202" t="b">
        <f>AND(StudentTable[[#This Row],[exists]],ISNUMBER(FIND("mil.",StudentTable[[#This Row],[normalized email]],StudentTable[[#This Row],[at post in email]]+1)))</f>
        <v>0</v>
      </c>
      <c r="AM202" t="b">
        <f>AND(StudentTable[[#This Row],[exists]],ISNUMBER(FIND("mal.",StudentTable[[#This Row],[normalized email]],StudentTable[[#This Row],[at post in email]]+1)))</f>
        <v>0</v>
      </c>
    </row>
    <row r="203" spans="1:39" ht="15.75" x14ac:dyDescent="0.25">
      <c r="A203" s="18">
        <v>189</v>
      </c>
      <c r="B203" s="31"/>
      <c r="C203" s="31"/>
      <c r="D203" s="31"/>
      <c r="E203" s="31"/>
      <c r="F203" s="34" t="str">
        <f>StudentTable[[#This Row],[grade string]]</f>
        <v/>
      </c>
      <c r="G203" s="34"/>
      <c r="H20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3" s="45" t="str">
        <f>StudentTable[[#This Row],[normalized full name]]</f>
        <v/>
      </c>
      <c r="J20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3" t="b">
        <f>AND(StudentTable[[#This Row],[exists]],OR(StudentTable[[#This Row],[blank full name]]))</f>
        <v>0</v>
      </c>
      <c r="L203" t="b">
        <f>AND(StudentTable[[#This Row],[exists]],OR(StudentTable[[#This Row],[blank full name]]))</f>
        <v>0</v>
      </c>
      <c r="M203" t="b">
        <f>AND(StudentTable[[#This Row],[exists]],OR(ISBLANK(StudentTable[[#This Row],[Active Email Address
(for login name and communication)]]),StudentTable[[#This Row],[email has many at]:[email duplicated]]))</f>
        <v>0</v>
      </c>
      <c r="N203" t="b">
        <f>AND(StudentTable[[#This Row],[exists]],ISBLANK(StudentTable[[#This Row],[Class]]))</f>
        <v>0</v>
      </c>
      <c r="O203" t="b">
        <f>AND(StudentTable[[#This Row],[exists]],ISERROR(_xlfn.XMATCH(StudentTable[[#This Row],[Form
(P1-P6, S1-S6)]],{"P1","P2","P3","P4","P5","P6","S1","S2","S3","S4","S5","S6"})))</f>
        <v>0</v>
      </c>
      <c r="P203" t="b">
        <f>AND(StudentTable[[#This Row],[exists]],ISBLANK(StudentTable[[#This Row],[Submission Batch'#]]))</f>
        <v>0</v>
      </c>
      <c r="Q203" t="b">
        <f>AND(StudentTable[[#This Row],[exists]],StudentTable[[#This Row],[gname in fname tail]])</f>
        <v>0</v>
      </c>
      <c r="R203" t="b">
        <f>AND(StudentTable[[#This Row],[exists]],StudentTable[[#This Row],[fname in gname head]])</f>
        <v>0</v>
      </c>
      <c r="S203" t="b">
        <f>AND(StudentTable[[#This Row],[exists]],OR(StudentTable[[#This Row],[email has mial.]:[email has mal.]]))</f>
        <v>0</v>
      </c>
      <c r="T203" t="str">
        <f>IF(StudentTable[[#This Row],[exists]],UPPER(TRIM(CLEAN(StudentTable[[#This Row],[Family Name 
(As printed in the HKID)]]))),"")</f>
        <v/>
      </c>
      <c r="U203" t="str">
        <f>IF(StudentTable[[#This Row],[exists]],PROPER(TRIM(CLEAN(StudentTable[[#This Row],[Given Name 
(As printed in the HKID)]]))),"")</f>
        <v/>
      </c>
      <c r="V203" t="str">
        <f>IF(StudentTable[[#This Row],[exists]],TRIM(UPPER(StudentTable[[#This Row],[normalized family name]])&amp;" "&amp;PROPER(StudentTable[[#This Row],[normalized given name]])),"")</f>
        <v/>
      </c>
      <c r="W203" t="str">
        <f>IF(StudentTable[[#This Row],[exists]],LOWER(TRIM(CLEAN(StudentTable[[#This Row],[Active Email Address
(for login name and communication)]]))),"")</f>
        <v/>
      </c>
      <c r="X203" t="b">
        <f>StudentTable[[#This Row],[normalized full name]]=""</f>
        <v>1</v>
      </c>
      <c r="Y203" t="e">
        <f>SEARCH(" "&amp;StudentTable[[#This Row],[normalized given name]], StudentTable[[#This Row],[normalized family name]])</f>
        <v>#VALUE!</v>
      </c>
      <c r="Z203" t="e">
        <f>SEARCH(StudentTable[[#This Row],[normalized family name]]&amp;" ",StudentTable[[#This Row],[normalized given name]])</f>
        <v>#VALUE!</v>
      </c>
      <c r="AA20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3" t="b">
        <f>AND(StudentTable[[#This Row],[exists]],StudentTable[[#This Row],[normalized family name]]&lt;&gt;"",IF(ISERROR(StudentTable[[#This Row],[fname in gname]]),FALSE, StudentTable[[#This Row],[fname in gname]]=1))</f>
        <v>0</v>
      </c>
      <c r="AC203" t="e">
        <f>VALUE(LEFT(TRIM(CLEAN(StudentTable[[#This Row],[Class]])),1))</f>
        <v>#VALUE!</v>
      </c>
      <c r="AD203" t="e">
        <f>VALUE(RIGHT(TRIM(CLEAN(StudentTable[[#This Row],[Class]])),1))</f>
        <v>#VALUE!</v>
      </c>
      <c r="AE20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3" t="e">
        <f>FIND("@",StudentTable[[#This Row],[normalized email]])</f>
        <v>#VALUE!</v>
      </c>
      <c r="AG20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3" t="b">
        <f>AND(StudentTable[[#This Row],[exists]],ISNUMBER(FIND(" ",StudentTable[[#This Row],[normalized email]])))</f>
        <v>0</v>
      </c>
      <c r="AI203" t="b">
        <f>AND(StudentTable[[#This Row],[exists]],ISERROR(FIND(".",RIGHT(StudentTable[[#This Row],[normalized email]],LEN(StudentTable[[#This Row],[normalized email]])-StudentTable[[#This Row],[at post in email]]))))</f>
        <v>0</v>
      </c>
      <c r="AJ203" t="b">
        <f>AND(StudentTable[[#This Row],[exists]],StudentTable[[#This Row],[normalized email]]&lt;&gt;"",COUNTIF(StudentTable[normalized email],StudentTable[[#This Row],[normalized email]])&gt;1)</f>
        <v>0</v>
      </c>
      <c r="AK203" t="b">
        <f>AND(StudentTable[[#This Row],[exists]],ISNUMBER(FIND("mial.",StudentTable[[#This Row],[normalized email]],StudentTable[[#This Row],[at post in email]]+1)))</f>
        <v>0</v>
      </c>
      <c r="AL203" t="b">
        <f>AND(StudentTable[[#This Row],[exists]],ISNUMBER(FIND("mil.",StudentTable[[#This Row],[normalized email]],StudentTable[[#This Row],[at post in email]]+1)))</f>
        <v>0</v>
      </c>
      <c r="AM203" t="b">
        <f>AND(StudentTable[[#This Row],[exists]],ISNUMBER(FIND("mal.",StudentTable[[#This Row],[normalized email]],StudentTable[[#This Row],[at post in email]]+1)))</f>
        <v>0</v>
      </c>
    </row>
    <row r="204" spans="1:39" ht="15.75" x14ac:dyDescent="0.25">
      <c r="A204" s="18">
        <v>190</v>
      </c>
      <c r="B204" s="31"/>
      <c r="C204" s="31"/>
      <c r="D204" s="31"/>
      <c r="E204" s="31"/>
      <c r="F204" s="34" t="str">
        <f>StudentTable[[#This Row],[grade string]]</f>
        <v/>
      </c>
      <c r="G204" s="34"/>
      <c r="H204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4" s="45" t="str">
        <f>StudentTable[[#This Row],[normalized full name]]</f>
        <v/>
      </c>
      <c r="J20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4" t="b">
        <f>AND(StudentTable[[#This Row],[exists]],OR(StudentTable[[#This Row],[blank full name]]))</f>
        <v>0</v>
      </c>
      <c r="L204" t="b">
        <f>AND(StudentTable[[#This Row],[exists]],OR(StudentTable[[#This Row],[blank full name]]))</f>
        <v>0</v>
      </c>
      <c r="M204" t="b">
        <f>AND(StudentTable[[#This Row],[exists]],OR(ISBLANK(StudentTable[[#This Row],[Active Email Address
(for login name and communication)]]),StudentTable[[#This Row],[email has many at]:[email duplicated]]))</f>
        <v>0</v>
      </c>
      <c r="N204" t="b">
        <f>AND(StudentTable[[#This Row],[exists]],ISBLANK(StudentTable[[#This Row],[Class]]))</f>
        <v>0</v>
      </c>
      <c r="O204" t="b">
        <f>AND(StudentTable[[#This Row],[exists]],ISERROR(_xlfn.XMATCH(StudentTable[[#This Row],[Form
(P1-P6, S1-S6)]],{"P1","P2","P3","P4","P5","P6","S1","S2","S3","S4","S5","S6"})))</f>
        <v>0</v>
      </c>
      <c r="P204" t="b">
        <f>AND(StudentTable[[#This Row],[exists]],ISBLANK(StudentTable[[#This Row],[Submission Batch'#]]))</f>
        <v>0</v>
      </c>
      <c r="Q204" t="b">
        <f>AND(StudentTable[[#This Row],[exists]],StudentTable[[#This Row],[gname in fname tail]])</f>
        <v>0</v>
      </c>
      <c r="R204" t="b">
        <f>AND(StudentTable[[#This Row],[exists]],StudentTable[[#This Row],[fname in gname head]])</f>
        <v>0</v>
      </c>
      <c r="S204" t="b">
        <f>AND(StudentTable[[#This Row],[exists]],OR(StudentTable[[#This Row],[email has mial.]:[email has mal.]]))</f>
        <v>0</v>
      </c>
      <c r="T204" t="str">
        <f>IF(StudentTable[[#This Row],[exists]],UPPER(TRIM(CLEAN(StudentTable[[#This Row],[Family Name 
(As printed in the HKID)]]))),"")</f>
        <v/>
      </c>
      <c r="U204" t="str">
        <f>IF(StudentTable[[#This Row],[exists]],PROPER(TRIM(CLEAN(StudentTable[[#This Row],[Given Name 
(As printed in the HKID)]]))),"")</f>
        <v/>
      </c>
      <c r="V204" t="str">
        <f>IF(StudentTable[[#This Row],[exists]],TRIM(UPPER(StudentTable[[#This Row],[normalized family name]])&amp;" "&amp;PROPER(StudentTable[[#This Row],[normalized given name]])),"")</f>
        <v/>
      </c>
      <c r="W204" t="str">
        <f>IF(StudentTable[[#This Row],[exists]],LOWER(TRIM(CLEAN(StudentTable[[#This Row],[Active Email Address
(for login name and communication)]]))),"")</f>
        <v/>
      </c>
      <c r="X204" t="b">
        <f>StudentTable[[#This Row],[normalized full name]]=""</f>
        <v>1</v>
      </c>
      <c r="Y204" t="e">
        <f>SEARCH(" "&amp;StudentTable[[#This Row],[normalized given name]], StudentTable[[#This Row],[normalized family name]])</f>
        <v>#VALUE!</v>
      </c>
      <c r="Z204" t="e">
        <f>SEARCH(StudentTable[[#This Row],[normalized family name]]&amp;" ",StudentTable[[#This Row],[normalized given name]])</f>
        <v>#VALUE!</v>
      </c>
      <c r="AA20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4" t="b">
        <f>AND(StudentTable[[#This Row],[exists]],StudentTable[[#This Row],[normalized family name]]&lt;&gt;"",IF(ISERROR(StudentTable[[#This Row],[fname in gname]]),FALSE, StudentTable[[#This Row],[fname in gname]]=1))</f>
        <v>0</v>
      </c>
      <c r="AC204" t="e">
        <f>VALUE(LEFT(TRIM(CLEAN(StudentTable[[#This Row],[Class]])),1))</f>
        <v>#VALUE!</v>
      </c>
      <c r="AD204" t="e">
        <f>VALUE(RIGHT(TRIM(CLEAN(StudentTable[[#This Row],[Class]])),1))</f>
        <v>#VALUE!</v>
      </c>
      <c r="AE20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4" t="e">
        <f>FIND("@",StudentTable[[#This Row],[normalized email]])</f>
        <v>#VALUE!</v>
      </c>
      <c r="AG20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4" t="b">
        <f>AND(StudentTable[[#This Row],[exists]],ISNUMBER(FIND(" ",StudentTable[[#This Row],[normalized email]])))</f>
        <v>0</v>
      </c>
      <c r="AI204" t="b">
        <f>AND(StudentTable[[#This Row],[exists]],ISERROR(FIND(".",RIGHT(StudentTable[[#This Row],[normalized email]],LEN(StudentTable[[#This Row],[normalized email]])-StudentTable[[#This Row],[at post in email]]))))</f>
        <v>0</v>
      </c>
      <c r="AJ204" t="b">
        <f>AND(StudentTable[[#This Row],[exists]],StudentTable[[#This Row],[normalized email]]&lt;&gt;"",COUNTIF(StudentTable[normalized email],StudentTable[[#This Row],[normalized email]])&gt;1)</f>
        <v>0</v>
      </c>
      <c r="AK204" t="b">
        <f>AND(StudentTable[[#This Row],[exists]],ISNUMBER(FIND("mial.",StudentTable[[#This Row],[normalized email]],StudentTable[[#This Row],[at post in email]]+1)))</f>
        <v>0</v>
      </c>
      <c r="AL204" t="b">
        <f>AND(StudentTable[[#This Row],[exists]],ISNUMBER(FIND("mil.",StudentTable[[#This Row],[normalized email]],StudentTable[[#This Row],[at post in email]]+1)))</f>
        <v>0</v>
      </c>
      <c r="AM204" t="b">
        <f>AND(StudentTable[[#This Row],[exists]],ISNUMBER(FIND("mal.",StudentTable[[#This Row],[normalized email]],StudentTable[[#This Row],[at post in email]]+1)))</f>
        <v>0</v>
      </c>
    </row>
    <row r="205" spans="1:39" ht="15.75" x14ac:dyDescent="0.25">
      <c r="A205" s="18">
        <v>191</v>
      </c>
      <c r="B205" s="31"/>
      <c r="C205" s="31"/>
      <c r="D205" s="31"/>
      <c r="E205" s="31"/>
      <c r="F205" s="34" t="str">
        <f>StudentTable[[#This Row],[grade string]]</f>
        <v/>
      </c>
      <c r="G205" s="34"/>
      <c r="H205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5" s="45" t="str">
        <f>StudentTable[[#This Row],[normalized full name]]</f>
        <v/>
      </c>
      <c r="J205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5" t="b">
        <f>AND(StudentTable[[#This Row],[exists]],OR(StudentTable[[#This Row],[blank full name]]))</f>
        <v>0</v>
      </c>
      <c r="L205" t="b">
        <f>AND(StudentTable[[#This Row],[exists]],OR(StudentTable[[#This Row],[blank full name]]))</f>
        <v>0</v>
      </c>
      <c r="M205" t="b">
        <f>AND(StudentTable[[#This Row],[exists]],OR(ISBLANK(StudentTable[[#This Row],[Active Email Address
(for login name and communication)]]),StudentTable[[#This Row],[email has many at]:[email duplicated]]))</f>
        <v>0</v>
      </c>
      <c r="N205" t="b">
        <f>AND(StudentTable[[#This Row],[exists]],ISBLANK(StudentTable[[#This Row],[Class]]))</f>
        <v>0</v>
      </c>
      <c r="O205" t="b">
        <f>AND(StudentTable[[#This Row],[exists]],ISERROR(_xlfn.XMATCH(StudentTable[[#This Row],[Form
(P1-P6, S1-S6)]],{"P1","P2","P3","P4","P5","P6","S1","S2","S3","S4","S5","S6"})))</f>
        <v>0</v>
      </c>
      <c r="P205" t="b">
        <f>AND(StudentTable[[#This Row],[exists]],ISBLANK(StudentTable[[#This Row],[Submission Batch'#]]))</f>
        <v>0</v>
      </c>
      <c r="Q205" t="b">
        <f>AND(StudentTable[[#This Row],[exists]],StudentTable[[#This Row],[gname in fname tail]])</f>
        <v>0</v>
      </c>
      <c r="R205" t="b">
        <f>AND(StudentTable[[#This Row],[exists]],StudentTable[[#This Row],[fname in gname head]])</f>
        <v>0</v>
      </c>
      <c r="S205" t="b">
        <f>AND(StudentTable[[#This Row],[exists]],OR(StudentTable[[#This Row],[email has mial.]:[email has mal.]]))</f>
        <v>0</v>
      </c>
      <c r="T205" t="str">
        <f>IF(StudentTable[[#This Row],[exists]],UPPER(TRIM(CLEAN(StudentTable[[#This Row],[Family Name 
(As printed in the HKID)]]))),"")</f>
        <v/>
      </c>
      <c r="U205" t="str">
        <f>IF(StudentTable[[#This Row],[exists]],PROPER(TRIM(CLEAN(StudentTable[[#This Row],[Given Name 
(As printed in the HKID)]]))),"")</f>
        <v/>
      </c>
      <c r="V205" t="str">
        <f>IF(StudentTable[[#This Row],[exists]],TRIM(UPPER(StudentTable[[#This Row],[normalized family name]])&amp;" "&amp;PROPER(StudentTable[[#This Row],[normalized given name]])),"")</f>
        <v/>
      </c>
      <c r="W205" t="str">
        <f>IF(StudentTable[[#This Row],[exists]],LOWER(TRIM(CLEAN(StudentTable[[#This Row],[Active Email Address
(for login name and communication)]]))),"")</f>
        <v/>
      </c>
      <c r="X205" t="b">
        <f>StudentTable[[#This Row],[normalized full name]]=""</f>
        <v>1</v>
      </c>
      <c r="Y205" t="e">
        <f>SEARCH(" "&amp;StudentTable[[#This Row],[normalized given name]], StudentTable[[#This Row],[normalized family name]])</f>
        <v>#VALUE!</v>
      </c>
      <c r="Z205" t="e">
        <f>SEARCH(StudentTable[[#This Row],[normalized family name]]&amp;" ",StudentTable[[#This Row],[normalized given name]])</f>
        <v>#VALUE!</v>
      </c>
      <c r="AA205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5" t="b">
        <f>AND(StudentTable[[#This Row],[exists]],StudentTable[[#This Row],[normalized family name]]&lt;&gt;"",IF(ISERROR(StudentTable[[#This Row],[fname in gname]]),FALSE, StudentTable[[#This Row],[fname in gname]]=1))</f>
        <v>0</v>
      </c>
      <c r="AC205" t="e">
        <f>VALUE(LEFT(TRIM(CLEAN(StudentTable[[#This Row],[Class]])),1))</f>
        <v>#VALUE!</v>
      </c>
      <c r="AD205" t="e">
        <f>VALUE(RIGHT(TRIM(CLEAN(StudentTable[[#This Row],[Class]])),1))</f>
        <v>#VALUE!</v>
      </c>
      <c r="AE205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5" t="e">
        <f>FIND("@",StudentTable[[#This Row],[normalized email]])</f>
        <v>#VALUE!</v>
      </c>
      <c r="AG205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5" t="b">
        <f>AND(StudentTable[[#This Row],[exists]],ISNUMBER(FIND(" ",StudentTable[[#This Row],[normalized email]])))</f>
        <v>0</v>
      </c>
      <c r="AI205" t="b">
        <f>AND(StudentTable[[#This Row],[exists]],ISERROR(FIND(".",RIGHT(StudentTable[[#This Row],[normalized email]],LEN(StudentTable[[#This Row],[normalized email]])-StudentTable[[#This Row],[at post in email]]))))</f>
        <v>0</v>
      </c>
      <c r="AJ205" t="b">
        <f>AND(StudentTable[[#This Row],[exists]],StudentTable[[#This Row],[normalized email]]&lt;&gt;"",COUNTIF(StudentTable[normalized email],StudentTable[[#This Row],[normalized email]])&gt;1)</f>
        <v>0</v>
      </c>
      <c r="AK205" t="b">
        <f>AND(StudentTable[[#This Row],[exists]],ISNUMBER(FIND("mial.",StudentTable[[#This Row],[normalized email]],StudentTable[[#This Row],[at post in email]]+1)))</f>
        <v>0</v>
      </c>
      <c r="AL205" t="b">
        <f>AND(StudentTable[[#This Row],[exists]],ISNUMBER(FIND("mil.",StudentTable[[#This Row],[normalized email]],StudentTable[[#This Row],[at post in email]]+1)))</f>
        <v>0</v>
      </c>
      <c r="AM205" t="b">
        <f>AND(StudentTable[[#This Row],[exists]],ISNUMBER(FIND("mal.",StudentTable[[#This Row],[normalized email]],StudentTable[[#This Row],[at post in email]]+1)))</f>
        <v>0</v>
      </c>
    </row>
    <row r="206" spans="1:39" ht="15.75" x14ac:dyDescent="0.25">
      <c r="A206" s="18">
        <v>192</v>
      </c>
      <c r="B206" s="31"/>
      <c r="C206" s="31"/>
      <c r="D206" s="31"/>
      <c r="E206" s="31"/>
      <c r="F206" s="34" t="str">
        <f>StudentTable[[#This Row],[grade string]]</f>
        <v/>
      </c>
      <c r="G206" s="34"/>
      <c r="H206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6" s="45" t="str">
        <f>StudentTable[[#This Row],[normalized full name]]</f>
        <v/>
      </c>
      <c r="J206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6" t="b">
        <f>AND(StudentTable[[#This Row],[exists]],OR(StudentTable[[#This Row],[blank full name]]))</f>
        <v>0</v>
      </c>
      <c r="L206" t="b">
        <f>AND(StudentTable[[#This Row],[exists]],OR(StudentTable[[#This Row],[blank full name]]))</f>
        <v>0</v>
      </c>
      <c r="M206" t="b">
        <f>AND(StudentTable[[#This Row],[exists]],OR(ISBLANK(StudentTable[[#This Row],[Active Email Address
(for login name and communication)]]),StudentTable[[#This Row],[email has many at]:[email duplicated]]))</f>
        <v>0</v>
      </c>
      <c r="N206" t="b">
        <f>AND(StudentTable[[#This Row],[exists]],ISBLANK(StudentTable[[#This Row],[Class]]))</f>
        <v>0</v>
      </c>
      <c r="O206" t="b">
        <f>AND(StudentTable[[#This Row],[exists]],ISERROR(_xlfn.XMATCH(StudentTable[[#This Row],[Form
(P1-P6, S1-S6)]],{"P1","P2","P3","P4","P5","P6","S1","S2","S3","S4","S5","S6"})))</f>
        <v>0</v>
      </c>
      <c r="P206" t="b">
        <f>AND(StudentTable[[#This Row],[exists]],ISBLANK(StudentTable[[#This Row],[Submission Batch'#]]))</f>
        <v>0</v>
      </c>
      <c r="Q206" t="b">
        <f>AND(StudentTable[[#This Row],[exists]],StudentTable[[#This Row],[gname in fname tail]])</f>
        <v>0</v>
      </c>
      <c r="R206" t="b">
        <f>AND(StudentTable[[#This Row],[exists]],StudentTable[[#This Row],[fname in gname head]])</f>
        <v>0</v>
      </c>
      <c r="S206" t="b">
        <f>AND(StudentTable[[#This Row],[exists]],OR(StudentTable[[#This Row],[email has mial.]:[email has mal.]]))</f>
        <v>0</v>
      </c>
      <c r="T206" t="str">
        <f>IF(StudentTable[[#This Row],[exists]],UPPER(TRIM(CLEAN(StudentTable[[#This Row],[Family Name 
(As printed in the HKID)]]))),"")</f>
        <v/>
      </c>
      <c r="U206" t="str">
        <f>IF(StudentTable[[#This Row],[exists]],PROPER(TRIM(CLEAN(StudentTable[[#This Row],[Given Name 
(As printed in the HKID)]]))),"")</f>
        <v/>
      </c>
      <c r="V206" t="str">
        <f>IF(StudentTable[[#This Row],[exists]],TRIM(UPPER(StudentTable[[#This Row],[normalized family name]])&amp;" "&amp;PROPER(StudentTable[[#This Row],[normalized given name]])),"")</f>
        <v/>
      </c>
      <c r="W206" t="str">
        <f>IF(StudentTable[[#This Row],[exists]],LOWER(TRIM(CLEAN(StudentTable[[#This Row],[Active Email Address
(for login name and communication)]]))),"")</f>
        <v/>
      </c>
      <c r="X206" t="b">
        <f>StudentTable[[#This Row],[normalized full name]]=""</f>
        <v>1</v>
      </c>
      <c r="Y206" t="e">
        <f>SEARCH(" "&amp;StudentTable[[#This Row],[normalized given name]], StudentTable[[#This Row],[normalized family name]])</f>
        <v>#VALUE!</v>
      </c>
      <c r="Z206" t="e">
        <f>SEARCH(StudentTable[[#This Row],[normalized family name]]&amp;" ",StudentTable[[#This Row],[normalized given name]])</f>
        <v>#VALUE!</v>
      </c>
      <c r="AA206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6" t="b">
        <f>AND(StudentTable[[#This Row],[exists]],StudentTable[[#This Row],[normalized family name]]&lt;&gt;"",IF(ISERROR(StudentTable[[#This Row],[fname in gname]]),FALSE, StudentTable[[#This Row],[fname in gname]]=1))</f>
        <v>0</v>
      </c>
      <c r="AC206" t="e">
        <f>VALUE(LEFT(TRIM(CLEAN(StudentTable[[#This Row],[Class]])),1))</f>
        <v>#VALUE!</v>
      </c>
      <c r="AD206" t="e">
        <f>VALUE(RIGHT(TRIM(CLEAN(StudentTable[[#This Row],[Class]])),1))</f>
        <v>#VALUE!</v>
      </c>
      <c r="AE206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6" t="e">
        <f>FIND("@",StudentTable[[#This Row],[normalized email]])</f>
        <v>#VALUE!</v>
      </c>
      <c r="AG206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6" t="b">
        <f>AND(StudentTable[[#This Row],[exists]],ISNUMBER(FIND(" ",StudentTable[[#This Row],[normalized email]])))</f>
        <v>0</v>
      </c>
      <c r="AI206" t="b">
        <f>AND(StudentTable[[#This Row],[exists]],ISERROR(FIND(".",RIGHT(StudentTable[[#This Row],[normalized email]],LEN(StudentTable[[#This Row],[normalized email]])-StudentTable[[#This Row],[at post in email]]))))</f>
        <v>0</v>
      </c>
      <c r="AJ206" t="b">
        <f>AND(StudentTable[[#This Row],[exists]],StudentTable[[#This Row],[normalized email]]&lt;&gt;"",COUNTIF(StudentTable[normalized email],StudentTable[[#This Row],[normalized email]])&gt;1)</f>
        <v>0</v>
      </c>
      <c r="AK206" t="b">
        <f>AND(StudentTable[[#This Row],[exists]],ISNUMBER(FIND("mial.",StudentTable[[#This Row],[normalized email]],StudentTable[[#This Row],[at post in email]]+1)))</f>
        <v>0</v>
      </c>
      <c r="AL206" t="b">
        <f>AND(StudentTable[[#This Row],[exists]],ISNUMBER(FIND("mil.",StudentTable[[#This Row],[normalized email]],StudentTable[[#This Row],[at post in email]]+1)))</f>
        <v>0</v>
      </c>
      <c r="AM206" t="b">
        <f>AND(StudentTable[[#This Row],[exists]],ISNUMBER(FIND("mal.",StudentTable[[#This Row],[normalized email]],StudentTable[[#This Row],[at post in email]]+1)))</f>
        <v>0</v>
      </c>
    </row>
    <row r="207" spans="1:39" ht="15.75" x14ac:dyDescent="0.25">
      <c r="A207" s="18">
        <v>193</v>
      </c>
      <c r="B207" s="31"/>
      <c r="C207" s="31"/>
      <c r="D207" s="31"/>
      <c r="E207" s="31"/>
      <c r="F207" s="34" t="str">
        <f>StudentTable[[#This Row],[grade string]]</f>
        <v/>
      </c>
      <c r="G207" s="34"/>
      <c r="H207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7" s="45" t="str">
        <f>StudentTable[[#This Row],[normalized full name]]</f>
        <v/>
      </c>
      <c r="J207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7" t="b">
        <f>AND(StudentTable[[#This Row],[exists]],OR(StudentTable[[#This Row],[blank full name]]))</f>
        <v>0</v>
      </c>
      <c r="L207" t="b">
        <f>AND(StudentTable[[#This Row],[exists]],OR(StudentTable[[#This Row],[blank full name]]))</f>
        <v>0</v>
      </c>
      <c r="M207" t="b">
        <f>AND(StudentTable[[#This Row],[exists]],OR(ISBLANK(StudentTable[[#This Row],[Active Email Address
(for login name and communication)]]),StudentTable[[#This Row],[email has many at]:[email duplicated]]))</f>
        <v>0</v>
      </c>
      <c r="N207" t="b">
        <f>AND(StudentTable[[#This Row],[exists]],ISBLANK(StudentTable[[#This Row],[Class]]))</f>
        <v>0</v>
      </c>
      <c r="O207" t="b">
        <f>AND(StudentTable[[#This Row],[exists]],ISERROR(_xlfn.XMATCH(StudentTable[[#This Row],[Form
(P1-P6, S1-S6)]],{"P1","P2","P3","P4","P5","P6","S1","S2","S3","S4","S5","S6"})))</f>
        <v>0</v>
      </c>
      <c r="P207" t="b">
        <f>AND(StudentTable[[#This Row],[exists]],ISBLANK(StudentTable[[#This Row],[Submission Batch'#]]))</f>
        <v>0</v>
      </c>
      <c r="Q207" t="b">
        <f>AND(StudentTable[[#This Row],[exists]],StudentTable[[#This Row],[gname in fname tail]])</f>
        <v>0</v>
      </c>
      <c r="R207" t="b">
        <f>AND(StudentTable[[#This Row],[exists]],StudentTable[[#This Row],[fname in gname head]])</f>
        <v>0</v>
      </c>
      <c r="S207" t="b">
        <f>AND(StudentTable[[#This Row],[exists]],OR(StudentTable[[#This Row],[email has mial.]:[email has mal.]]))</f>
        <v>0</v>
      </c>
      <c r="T207" t="str">
        <f>IF(StudentTable[[#This Row],[exists]],UPPER(TRIM(CLEAN(StudentTable[[#This Row],[Family Name 
(As printed in the HKID)]]))),"")</f>
        <v/>
      </c>
      <c r="U207" t="str">
        <f>IF(StudentTable[[#This Row],[exists]],PROPER(TRIM(CLEAN(StudentTable[[#This Row],[Given Name 
(As printed in the HKID)]]))),"")</f>
        <v/>
      </c>
      <c r="V207" t="str">
        <f>IF(StudentTable[[#This Row],[exists]],TRIM(UPPER(StudentTable[[#This Row],[normalized family name]])&amp;" "&amp;PROPER(StudentTable[[#This Row],[normalized given name]])),"")</f>
        <v/>
      </c>
      <c r="W207" t="str">
        <f>IF(StudentTable[[#This Row],[exists]],LOWER(TRIM(CLEAN(StudentTable[[#This Row],[Active Email Address
(for login name and communication)]]))),"")</f>
        <v/>
      </c>
      <c r="X207" t="b">
        <f>StudentTable[[#This Row],[normalized full name]]=""</f>
        <v>1</v>
      </c>
      <c r="Y207" t="e">
        <f>SEARCH(" "&amp;StudentTable[[#This Row],[normalized given name]], StudentTable[[#This Row],[normalized family name]])</f>
        <v>#VALUE!</v>
      </c>
      <c r="Z207" t="e">
        <f>SEARCH(StudentTable[[#This Row],[normalized family name]]&amp;" ",StudentTable[[#This Row],[normalized given name]])</f>
        <v>#VALUE!</v>
      </c>
      <c r="AA207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7" t="b">
        <f>AND(StudentTable[[#This Row],[exists]],StudentTable[[#This Row],[normalized family name]]&lt;&gt;"",IF(ISERROR(StudentTable[[#This Row],[fname in gname]]),FALSE, StudentTable[[#This Row],[fname in gname]]=1))</f>
        <v>0</v>
      </c>
      <c r="AC207" t="e">
        <f>VALUE(LEFT(TRIM(CLEAN(StudentTable[[#This Row],[Class]])),1))</f>
        <v>#VALUE!</v>
      </c>
      <c r="AD207" t="e">
        <f>VALUE(RIGHT(TRIM(CLEAN(StudentTable[[#This Row],[Class]])),1))</f>
        <v>#VALUE!</v>
      </c>
      <c r="AE207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7" t="e">
        <f>FIND("@",StudentTable[[#This Row],[normalized email]])</f>
        <v>#VALUE!</v>
      </c>
      <c r="AG207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7" t="b">
        <f>AND(StudentTable[[#This Row],[exists]],ISNUMBER(FIND(" ",StudentTable[[#This Row],[normalized email]])))</f>
        <v>0</v>
      </c>
      <c r="AI207" t="b">
        <f>AND(StudentTable[[#This Row],[exists]],ISERROR(FIND(".",RIGHT(StudentTable[[#This Row],[normalized email]],LEN(StudentTable[[#This Row],[normalized email]])-StudentTable[[#This Row],[at post in email]]))))</f>
        <v>0</v>
      </c>
      <c r="AJ207" t="b">
        <f>AND(StudentTable[[#This Row],[exists]],StudentTable[[#This Row],[normalized email]]&lt;&gt;"",COUNTIF(StudentTable[normalized email],StudentTable[[#This Row],[normalized email]])&gt;1)</f>
        <v>0</v>
      </c>
      <c r="AK207" t="b">
        <f>AND(StudentTable[[#This Row],[exists]],ISNUMBER(FIND("mial.",StudentTable[[#This Row],[normalized email]],StudentTable[[#This Row],[at post in email]]+1)))</f>
        <v>0</v>
      </c>
      <c r="AL207" t="b">
        <f>AND(StudentTable[[#This Row],[exists]],ISNUMBER(FIND("mil.",StudentTable[[#This Row],[normalized email]],StudentTable[[#This Row],[at post in email]]+1)))</f>
        <v>0</v>
      </c>
      <c r="AM207" t="b">
        <f>AND(StudentTable[[#This Row],[exists]],ISNUMBER(FIND("mal.",StudentTable[[#This Row],[normalized email]],StudentTable[[#This Row],[at post in email]]+1)))</f>
        <v>0</v>
      </c>
    </row>
    <row r="208" spans="1:39" ht="15.75" x14ac:dyDescent="0.25">
      <c r="A208" s="18">
        <v>194</v>
      </c>
      <c r="B208" s="31"/>
      <c r="C208" s="31"/>
      <c r="D208" s="31"/>
      <c r="E208" s="31"/>
      <c r="F208" s="34" t="str">
        <f>StudentTable[[#This Row],[grade string]]</f>
        <v/>
      </c>
      <c r="G208" s="34"/>
      <c r="H208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8" s="45" t="str">
        <f>StudentTable[[#This Row],[normalized full name]]</f>
        <v/>
      </c>
      <c r="J208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8" t="b">
        <f>AND(StudentTable[[#This Row],[exists]],OR(StudentTable[[#This Row],[blank full name]]))</f>
        <v>0</v>
      </c>
      <c r="L208" t="b">
        <f>AND(StudentTable[[#This Row],[exists]],OR(StudentTable[[#This Row],[blank full name]]))</f>
        <v>0</v>
      </c>
      <c r="M208" t="b">
        <f>AND(StudentTable[[#This Row],[exists]],OR(ISBLANK(StudentTable[[#This Row],[Active Email Address
(for login name and communication)]]),StudentTable[[#This Row],[email has many at]:[email duplicated]]))</f>
        <v>0</v>
      </c>
      <c r="N208" t="b">
        <f>AND(StudentTable[[#This Row],[exists]],ISBLANK(StudentTable[[#This Row],[Class]]))</f>
        <v>0</v>
      </c>
      <c r="O208" t="b">
        <f>AND(StudentTable[[#This Row],[exists]],ISERROR(_xlfn.XMATCH(StudentTable[[#This Row],[Form
(P1-P6, S1-S6)]],{"P1","P2","P3","P4","P5","P6","S1","S2","S3","S4","S5","S6"})))</f>
        <v>0</v>
      </c>
      <c r="P208" t="b">
        <f>AND(StudentTable[[#This Row],[exists]],ISBLANK(StudentTable[[#This Row],[Submission Batch'#]]))</f>
        <v>0</v>
      </c>
      <c r="Q208" t="b">
        <f>AND(StudentTable[[#This Row],[exists]],StudentTable[[#This Row],[gname in fname tail]])</f>
        <v>0</v>
      </c>
      <c r="R208" t="b">
        <f>AND(StudentTable[[#This Row],[exists]],StudentTable[[#This Row],[fname in gname head]])</f>
        <v>0</v>
      </c>
      <c r="S208" t="b">
        <f>AND(StudentTable[[#This Row],[exists]],OR(StudentTable[[#This Row],[email has mial.]:[email has mal.]]))</f>
        <v>0</v>
      </c>
      <c r="T208" t="str">
        <f>IF(StudentTable[[#This Row],[exists]],UPPER(TRIM(CLEAN(StudentTable[[#This Row],[Family Name 
(As printed in the HKID)]]))),"")</f>
        <v/>
      </c>
      <c r="U208" t="str">
        <f>IF(StudentTable[[#This Row],[exists]],PROPER(TRIM(CLEAN(StudentTable[[#This Row],[Given Name 
(As printed in the HKID)]]))),"")</f>
        <v/>
      </c>
      <c r="V208" t="str">
        <f>IF(StudentTable[[#This Row],[exists]],TRIM(UPPER(StudentTable[[#This Row],[normalized family name]])&amp;" "&amp;PROPER(StudentTable[[#This Row],[normalized given name]])),"")</f>
        <v/>
      </c>
      <c r="W208" t="str">
        <f>IF(StudentTable[[#This Row],[exists]],LOWER(TRIM(CLEAN(StudentTable[[#This Row],[Active Email Address
(for login name and communication)]]))),"")</f>
        <v/>
      </c>
      <c r="X208" t="b">
        <f>StudentTable[[#This Row],[normalized full name]]=""</f>
        <v>1</v>
      </c>
      <c r="Y208" t="e">
        <f>SEARCH(" "&amp;StudentTable[[#This Row],[normalized given name]], StudentTable[[#This Row],[normalized family name]])</f>
        <v>#VALUE!</v>
      </c>
      <c r="Z208" t="e">
        <f>SEARCH(StudentTable[[#This Row],[normalized family name]]&amp;" ",StudentTable[[#This Row],[normalized given name]])</f>
        <v>#VALUE!</v>
      </c>
      <c r="AA208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8" t="b">
        <f>AND(StudentTable[[#This Row],[exists]],StudentTable[[#This Row],[normalized family name]]&lt;&gt;"",IF(ISERROR(StudentTable[[#This Row],[fname in gname]]),FALSE, StudentTable[[#This Row],[fname in gname]]=1))</f>
        <v>0</v>
      </c>
      <c r="AC208" t="e">
        <f>VALUE(LEFT(TRIM(CLEAN(StudentTable[[#This Row],[Class]])),1))</f>
        <v>#VALUE!</v>
      </c>
      <c r="AD208" t="e">
        <f>VALUE(RIGHT(TRIM(CLEAN(StudentTable[[#This Row],[Class]])),1))</f>
        <v>#VALUE!</v>
      </c>
      <c r="AE208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8" t="e">
        <f>FIND("@",StudentTable[[#This Row],[normalized email]])</f>
        <v>#VALUE!</v>
      </c>
      <c r="AG208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8" t="b">
        <f>AND(StudentTable[[#This Row],[exists]],ISNUMBER(FIND(" ",StudentTable[[#This Row],[normalized email]])))</f>
        <v>0</v>
      </c>
      <c r="AI208" t="b">
        <f>AND(StudentTable[[#This Row],[exists]],ISERROR(FIND(".",RIGHT(StudentTable[[#This Row],[normalized email]],LEN(StudentTable[[#This Row],[normalized email]])-StudentTable[[#This Row],[at post in email]]))))</f>
        <v>0</v>
      </c>
      <c r="AJ208" t="b">
        <f>AND(StudentTable[[#This Row],[exists]],StudentTable[[#This Row],[normalized email]]&lt;&gt;"",COUNTIF(StudentTable[normalized email],StudentTable[[#This Row],[normalized email]])&gt;1)</f>
        <v>0</v>
      </c>
      <c r="AK208" t="b">
        <f>AND(StudentTable[[#This Row],[exists]],ISNUMBER(FIND("mial.",StudentTable[[#This Row],[normalized email]],StudentTable[[#This Row],[at post in email]]+1)))</f>
        <v>0</v>
      </c>
      <c r="AL208" t="b">
        <f>AND(StudentTable[[#This Row],[exists]],ISNUMBER(FIND("mil.",StudentTable[[#This Row],[normalized email]],StudentTable[[#This Row],[at post in email]]+1)))</f>
        <v>0</v>
      </c>
      <c r="AM208" t="b">
        <f>AND(StudentTable[[#This Row],[exists]],ISNUMBER(FIND("mal.",StudentTable[[#This Row],[normalized email]],StudentTable[[#This Row],[at post in email]]+1)))</f>
        <v>0</v>
      </c>
    </row>
    <row r="209" spans="1:39" ht="15.75" x14ac:dyDescent="0.25">
      <c r="A209" s="18">
        <v>195</v>
      </c>
      <c r="B209" s="31"/>
      <c r="C209" s="31"/>
      <c r="D209" s="31"/>
      <c r="E209" s="31"/>
      <c r="F209" s="34" t="str">
        <f>StudentTable[[#This Row],[grade string]]</f>
        <v/>
      </c>
      <c r="G209" s="34"/>
      <c r="H209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09" s="45" t="str">
        <f>StudentTable[[#This Row],[normalized full name]]</f>
        <v/>
      </c>
      <c r="J209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09" t="b">
        <f>AND(StudentTable[[#This Row],[exists]],OR(StudentTable[[#This Row],[blank full name]]))</f>
        <v>0</v>
      </c>
      <c r="L209" t="b">
        <f>AND(StudentTable[[#This Row],[exists]],OR(StudentTable[[#This Row],[blank full name]]))</f>
        <v>0</v>
      </c>
      <c r="M209" t="b">
        <f>AND(StudentTable[[#This Row],[exists]],OR(ISBLANK(StudentTable[[#This Row],[Active Email Address
(for login name and communication)]]),StudentTable[[#This Row],[email has many at]:[email duplicated]]))</f>
        <v>0</v>
      </c>
      <c r="N209" t="b">
        <f>AND(StudentTable[[#This Row],[exists]],ISBLANK(StudentTable[[#This Row],[Class]]))</f>
        <v>0</v>
      </c>
      <c r="O209" t="b">
        <f>AND(StudentTable[[#This Row],[exists]],ISERROR(_xlfn.XMATCH(StudentTable[[#This Row],[Form
(P1-P6, S1-S6)]],{"P1","P2","P3","P4","P5","P6","S1","S2","S3","S4","S5","S6"})))</f>
        <v>0</v>
      </c>
      <c r="P209" t="b">
        <f>AND(StudentTable[[#This Row],[exists]],ISBLANK(StudentTable[[#This Row],[Submission Batch'#]]))</f>
        <v>0</v>
      </c>
      <c r="Q209" t="b">
        <f>AND(StudentTable[[#This Row],[exists]],StudentTable[[#This Row],[gname in fname tail]])</f>
        <v>0</v>
      </c>
      <c r="R209" t="b">
        <f>AND(StudentTable[[#This Row],[exists]],StudentTable[[#This Row],[fname in gname head]])</f>
        <v>0</v>
      </c>
      <c r="S209" t="b">
        <f>AND(StudentTable[[#This Row],[exists]],OR(StudentTable[[#This Row],[email has mial.]:[email has mal.]]))</f>
        <v>0</v>
      </c>
      <c r="T209" t="str">
        <f>IF(StudentTable[[#This Row],[exists]],UPPER(TRIM(CLEAN(StudentTable[[#This Row],[Family Name 
(As printed in the HKID)]]))),"")</f>
        <v/>
      </c>
      <c r="U209" t="str">
        <f>IF(StudentTable[[#This Row],[exists]],PROPER(TRIM(CLEAN(StudentTable[[#This Row],[Given Name 
(As printed in the HKID)]]))),"")</f>
        <v/>
      </c>
      <c r="V209" t="str">
        <f>IF(StudentTable[[#This Row],[exists]],TRIM(UPPER(StudentTable[[#This Row],[normalized family name]])&amp;" "&amp;PROPER(StudentTable[[#This Row],[normalized given name]])),"")</f>
        <v/>
      </c>
      <c r="W209" t="str">
        <f>IF(StudentTable[[#This Row],[exists]],LOWER(TRIM(CLEAN(StudentTable[[#This Row],[Active Email Address
(for login name and communication)]]))),"")</f>
        <v/>
      </c>
      <c r="X209" t="b">
        <f>StudentTable[[#This Row],[normalized full name]]=""</f>
        <v>1</v>
      </c>
      <c r="Y209" t="e">
        <f>SEARCH(" "&amp;StudentTable[[#This Row],[normalized given name]], StudentTable[[#This Row],[normalized family name]])</f>
        <v>#VALUE!</v>
      </c>
      <c r="Z209" t="e">
        <f>SEARCH(StudentTable[[#This Row],[normalized family name]]&amp;" ",StudentTable[[#This Row],[normalized given name]])</f>
        <v>#VALUE!</v>
      </c>
      <c r="AA209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09" t="b">
        <f>AND(StudentTable[[#This Row],[exists]],StudentTable[[#This Row],[normalized family name]]&lt;&gt;"",IF(ISERROR(StudentTable[[#This Row],[fname in gname]]),FALSE, StudentTable[[#This Row],[fname in gname]]=1))</f>
        <v>0</v>
      </c>
      <c r="AC209" t="e">
        <f>VALUE(LEFT(TRIM(CLEAN(StudentTable[[#This Row],[Class]])),1))</f>
        <v>#VALUE!</v>
      </c>
      <c r="AD209" t="e">
        <f>VALUE(RIGHT(TRIM(CLEAN(StudentTable[[#This Row],[Class]])),1))</f>
        <v>#VALUE!</v>
      </c>
      <c r="AE209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09" t="e">
        <f>FIND("@",StudentTable[[#This Row],[normalized email]])</f>
        <v>#VALUE!</v>
      </c>
      <c r="AG209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09" t="b">
        <f>AND(StudentTable[[#This Row],[exists]],ISNUMBER(FIND(" ",StudentTable[[#This Row],[normalized email]])))</f>
        <v>0</v>
      </c>
      <c r="AI209" t="b">
        <f>AND(StudentTable[[#This Row],[exists]],ISERROR(FIND(".",RIGHT(StudentTable[[#This Row],[normalized email]],LEN(StudentTable[[#This Row],[normalized email]])-StudentTable[[#This Row],[at post in email]]))))</f>
        <v>0</v>
      </c>
      <c r="AJ209" t="b">
        <f>AND(StudentTable[[#This Row],[exists]],StudentTable[[#This Row],[normalized email]]&lt;&gt;"",COUNTIF(StudentTable[normalized email],StudentTable[[#This Row],[normalized email]])&gt;1)</f>
        <v>0</v>
      </c>
      <c r="AK209" t="b">
        <f>AND(StudentTable[[#This Row],[exists]],ISNUMBER(FIND("mial.",StudentTable[[#This Row],[normalized email]],StudentTable[[#This Row],[at post in email]]+1)))</f>
        <v>0</v>
      </c>
      <c r="AL209" t="b">
        <f>AND(StudentTable[[#This Row],[exists]],ISNUMBER(FIND("mil.",StudentTable[[#This Row],[normalized email]],StudentTable[[#This Row],[at post in email]]+1)))</f>
        <v>0</v>
      </c>
      <c r="AM209" t="b">
        <f>AND(StudentTable[[#This Row],[exists]],ISNUMBER(FIND("mal.",StudentTable[[#This Row],[normalized email]],StudentTable[[#This Row],[at post in email]]+1)))</f>
        <v>0</v>
      </c>
    </row>
    <row r="210" spans="1:39" ht="15.75" x14ac:dyDescent="0.25">
      <c r="A210" s="18">
        <v>196</v>
      </c>
      <c r="B210" s="31"/>
      <c r="C210" s="31"/>
      <c r="D210" s="31"/>
      <c r="E210" s="31"/>
      <c r="F210" s="34" t="str">
        <f>StudentTable[[#This Row],[grade string]]</f>
        <v/>
      </c>
      <c r="G210" s="34"/>
      <c r="H210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10" s="45" t="str">
        <f>StudentTable[[#This Row],[normalized full name]]</f>
        <v/>
      </c>
      <c r="J210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0" t="b">
        <f>AND(StudentTable[[#This Row],[exists]],OR(StudentTable[[#This Row],[blank full name]]))</f>
        <v>0</v>
      </c>
      <c r="L210" t="b">
        <f>AND(StudentTable[[#This Row],[exists]],OR(StudentTable[[#This Row],[blank full name]]))</f>
        <v>0</v>
      </c>
      <c r="M210" t="b">
        <f>AND(StudentTable[[#This Row],[exists]],OR(ISBLANK(StudentTable[[#This Row],[Active Email Address
(for login name and communication)]]),StudentTable[[#This Row],[email has many at]:[email duplicated]]))</f>
        <v>0</v>
      </c>
      <c r="N210" t="b">
        <f>AND(StudentTable[[#This Row],[exists]],ISBLANK(StudentTable[[#This Row],[Class]]))</f>
        <v>0</v>
      </c>
      <c r="O210" t="b">
        <f>AND(StudentTable[[#This Row],[exists]],ISERROR(_xlfn.XMATCH(StudentTable[[#This Row],[Form
(P1-P6, S1-S6)]],{"P1","P2","P3","P4","P5","P6","S1","S2","S3","S4","S5","S6"})))</f>
        <v>0</v>
      </c>
      <c r="P210" t="b">
        <f>AND(StudentTable[[#This Row],[exists]],ISBLANK(StudentTable[[#This Row],[Submission Batch'#]]))</f>
        <v>0</v>
      </c>
      <c r="Q210" t="b">
        <f>AND(StudentTable[[#This Row],[exists]],StudentTable[[#This Row],[gname in fname tail]])</f>
        <v>0</v>
      </c>
      <c r="R210" t="b">
        <f>AND(StudentTable[[#This Row],[exists]],StudentTable[[#This Row],[fname in gname head]])</f>
        <v>0</v>
      </c>
      <c r="S210" t="b">
        <f>AND(StudentTable[[#This Row],[exists]],OR(StudentTable[[#This Row],[email has mial.]:[email has mal.]]))</f>
        <v>0</v>
      </c>
      <c r="T210" t="str">
        <f>IF(StudentTable[[#This Row],[exists]],UPPER(TRIM(CLEAN(StudentTable[[#This Row],[Family Name 
(As printed in the HKID)]]))),"")</f>
        <v/>
      </c>
      <c r="U210" t="str">
        <f>IF(StudentTable[[#This Row],[exists]],PROPER(TRIM(CLEAN(StudentTable[[#This Row],[Given Name 
(As printed in the HKID)]]))),"")</f>
        <v/>
      </c>
      <c r="V210" t="str">
        <f>IF(StudentTable[[#This Row],[exists]],TRIM(UPPER(StudentTable[[#This Row],[normalized family name]])&amp;" "&amp;PROPER(StudentTable[[#This Row],[normalized given name]])),"")</f>
        <v/>
      </c>
      <c r="W210" t="str">
        <f>IF(StudentTable[[#This Row],[exists]],LOWER(TRIM(CLEAN(StudentTable[[#This Row],[Active Email Address
(for login name and communication)]]))),"")</f>
        <v/>
      </c>
      <c r="X210" t="b">
        <f>StudentTable[[#This Row],[normalized full name]]=""</f>
        <v>1</v>
      </c>
      <c r="Y210" t="e">
        <f>SEARCH(" "&amp;StudentTable[[#This Row],[normalized given name]], StudentTable[[#This Row],[normalized family name]])</f>
        <v>#VALUE!</v>
      </c>
      <c r="Z210" t="e">
        <f>SEARCH(StudentTable[[#This Row],[normalized family name]]&amp;" ",StudentTable[[#This Row],[normalized given name]])</f>
        <v>#VALUE!</v>
      </c>
      <c r="AA210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0" t="b">
        <f>AND(StudentTable[[#This Row],[exists]],StudentTable[[#This Row],[normalized family name]]&lt;&gt;"",IF(ISERROR(StudentTable[[#This Row],[fname in gname]]),FALSE, StudentTable[[#This Row],[fname in gname]]=1))</f>
        <v>0</v>
      </c>
      <c r="AC210" t="e">
        <f>VALUE(LEFT(TRIM(CLEAN(StudentTable[[#This Row],[Class]])),1))</f>
        <v>#VALUE!</v>
      </c>
      <c r="AD210" t="e">
        <f>VALUE(RIGHT(TRIM(CLEAN(StudentTable[[#This Row],[Class]])),1))</f>
        <v>#VALUE!</v>
      </c>
      <c r="AE210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0" t="e">
        <f>FIND("@",StudentTable[[#This Row],[normalized email]])</f>
        <v>#VALUE!</v>
      </c>
      <c r="AG210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0" t="b">
        <f>AND(StudentTable[[#This Row],[exists]],ISNUMBER(FIND(" ",StudentTable[[#This Row],[normalized email]])))</f>
        <v>0</v>
      </c>
      <c r="AI210" t="b">
        <f>AND(StudentTable[[#This Row],[exists]],ISERROR(FIND(".",RIGHT(StudentTable[[#This Row],[normalized email]],LEN(StudentTable[[#This Row],[normalized email]])-StudentTable[[#This Row],[at post in email]]))))</f>
        <v>0</v>
      </c>
      <c r="AJ210" t="b">
        <f>AND(StudentTable[[#This Row],[exists]],StudentTable[[#This Row],[normalized email]]&lt;&gt;"",COUNTIF(StudentTable[normalized email],StudentTable[[#This Row],[normalized email]])&gt;1)</f>
        <v>0</v>
      </c>
      <c r="AK210" t="b">
        <f>AND(StudentTable[[#This Row],[exists]],ISNUMBER(FIND("mial.",StudentTable[[#This Row],[normalized email]],StudentTable[[#This Row],[at post in email]]+1)))</f>
        <v>0</v>
      </c>
      <c r="AL210" t="b">
        <f>AND(StudentTable[[#This Row],[exists]],ISNUMBER(FIND("mil.",StudentTable[[#This Row],[normalized email]],StudentTable[[#This Row],[at post in email]]+1)))</f>
        <v>0</v>
      </c>
      <c r="AM210" t="b">
        <f>AND(StudentTable[[#This Row],[exists]],ISNUMBER(FIND("mal.",StudentTable[[#This Row],[normalized email]],StudentTable[[#This Row],[at post in email]]+1)))</f>
        <v>0</v>
      </c>
    </row>
    <row r="211" spans="1:39" ht="15.75" x14ac:dyDescent="0.25">
      <c r="A211" s="18">
        <v>197</v>
      </c>
      <c r="B211" s="31"/>
      <c r="C211" s="31"/>
      <c r="D211" s="31"/>
      <c r="E211" s="31"/>
      <c r="F211" s="34" t="str">
        <f>StudentTable[[#This Row],[grade string]]</f>
        <v/>
      </c>
      <c r="G211" s="34"/>
      <c r="H211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11" s="45" t="str">
        <f>StudentTable[[#This Row],[normalized full name]]</f>
        <v/>
      </c>
      <c r="J211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1" t="b">
        <f>AND(StudentTable[[#This Row],[exists]],OR(StudentTable[[#This Row],[blank full name]]))</f>
        <v>0</v>
      </c>
      <c r="L211" t="b">
        <f>AND(StudentTable[[#This Row],[exists]],OR(StudentTable[[#This Row],[blank full name]]))</f>
        <v>0</v>
      </c>
      <c r="M211" t="b">
        <f>AND(StudentTable[[#This Row],[exists]],OR(ISBLANK(StudentTable[[#This Row],[Active Email Address
(for login name and communication)]]),StudentTable[[#This Row],[email has many at]:[email duplicated]]))</f>
        <v>0</v>
      </c>
      <c r="N211" t="b">
        <f>AND(StudentTable[[#This Row],[exists]],ISBLANK(StudentTable[[#This Row],[Class]]))</f>
        <v>0</v>
      </c>
      <c r="O211" t="b">
        <f>AND(StudentTable[[#This Row],[exists]],ISERROR(_xlfn.XMATCH(StudentTable[[#This Row],[Form
(P1-P6, S1-S6)]],{"P1","P2","P3","P4","P5","P6","S1","S2","S3","S4","S5","S6"})))</f>
        <v>0</v>
      </c>
      <c r="P211" t="b">
        <f>AND(StudentTable[[#This Row],[exists]],ISBLANK(StudentTable[[#This Row],[Submission Batch'#]]))</f>
        <v>0</v>
      </c>
      <c r="Q211" t="b">
        <f>AND(StudentTable[[#This Row],[exists]],StudentTable[[#This Row],[gname in fname tail]])</f>
        <v>0</v>
      </c>
      <c r="R211" t="b">
        <f>AND(StudentTable[[#This Row],[exists]],StudentTable[[#This Row],[fname in gname head]])</f>
        <v>0</v>
      </c>
      <c r="S211" t="b">
        <f>AND(StudentTable[[#This Row],[exists]],OR(StudentTable[[#This Row],[email has mial.]:[email has mal.]]))</f>
        <v>0</v>
      </c>
      <c r="T211" t="str">
        <f>IF(StudentTable[[#This Row],[exists]],UPPER(TRIM(CLEAN(StudentTable[[#This Row],[Family Name 
(As printed in the HKID)]]))),"")</f>
        <v/>
      </c>
      <c r="U211" t="str">
        <f>IF(StudentTable[[#This Row],[exists]],PROPER(TRIM(CLEAN(StudentTable[[#This Row],[Given Name 
(As printed in the HKID)]]))),"")</f>
        <v/>
      </c>
      <c r="V211" t="str">
        <f>IF(StudentTable[[#This Row],[exists]],TRIM(UPPER(StudentTable[[#This Row],[normalized family name]])&amp;" "&amp;PROPER(StudentTable[[#This Row],[normalized given name]])),"")</f>
        <v/>
      </c>
      <c r="W211" t="str">
        <f>IF(StudentTable[[#This Row],[exists]],LOWER(TRIM(CLEAN(StudentTable[[#This Row],[Active Email Address
(for login name and communication)]]))),"")</f>
        <v/>
      </c>
      <c r="X211" t="b">
        <f>StudentTable[[#This Row],[normalized full name]]=""</f>
        <v>1</v>
      </c>
      <c r="Y211" t="e">
        <f>SEARCH(" "&amp;StudentTable[[#This Row],[normalized given name]], StudentTable[[#This Row],[normalized family name]])</f>
        <v>#VALUE!</v>
      </c>
      <c r="Z211" t="e">
        <f>SEARCH(StudentTable[[#This Row],[normalized family name]]&amp;" ",StudentTable[[#This Row],[normalized given name]])</f>
        <v>#VALUE!</v>
      </c>
      <c r="AA211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1" t="b">
        <f>AND(StudentTable[[#This Row],[exists]],StudentTable[[#This Row],[normalized family name]]&lt;&gt;"",IF(ISERROR(StudentTable[[#This Row],[fname in gname]]),FALSE, StudentTable[[#This Row],[fname in gname]]=1))</f>
        <v>0</v>
      </c>
      <c r="AC211" t="e">
        <f>VALUE(LEFT(TRIM(CLEAN(StudentTable[[#This Row],[Class]])),1))</f>
        <v>#VALUE!</v>
      </c>
      <c r="AD211" t="e">
        <f>VALUE(RIGHT(TRIM(CLEAN(StudentTable[[#This Row],[Class]])),1))</f>
        <v>#VALUE!</v>
      </c>
      <c r="AE211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1" t="e">
        <f>FIND("@",StudentTable[[#This Row],[normalized email]])</f>
        <v>#VALUE!</v>
      </c>
      <c r="AG211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1" t="b">
        <f>AND(StudentTable[[#This Row],[exists]],ISNUMBER(FIND(" ",StudentTable[[#This Row],[normalized email]])))</f>
        <v>0</v>
      </c>
      <c r="AI211" t="b">
        <f>AND(StudentTable[[#This Row],[exists]],ISERROR(FIND(".",RIGHT(StudentTable[[#This Row],[normalized email]],LEN(StudentTable[[#This Row],[normalized email]])-StudentTable[[#This Row],[at post in email]]))))</f>
        <v>0</v>
      </c>
      <c r="AJ211" t="b">
        <f>AND(StudentTable[[#This Row],[exists]],StudentTable[[#This Row],[normalized email]]&lt;&gt;"",COUNTIF(StudentTable[normalized email],StudentTable[[#This Row],[normalized email]])&gt;1)</f>
        <v>0</v>
      </c>
      <c r="AK211" t="b">
        <f>AND(StudentTable[[#This Row],[exists]],ISNUMBER(FIND("mial.",StudentTable[[#This Row],[normalized email]],StudentTable[[#This Row],[at post in email]]+1)))</f>
        <v>0</v>
      </c>
      <c r="AL211" t="b">
        <f>AND(StudentTable[[#This Row],[exists]],ISNUMBER(FIND("mil.",StudentTable[[#This Row],[normalized email]],StudentTable[[#This Row],[at post in email]]+1)))</f>
        <v>0</v>
      </c>
      <c r="AM211" t="b">
        <f>AND(StudentTable[[#This Row],[exists]],ISNUMBER(FIND("mal.",StudentTable[[#This Row],[normalized email]],StudentTable[[#This Row],[at post in email]]+1)))</f>
        <v>0</v>
      </c>
    </row>
    <row r="212" spans="1:39" ht="15.75" x14ac:dyDescent="0.25">
      <c r="A212" s="18">
        <v>198</v>
      </c>
      <c r="B212" s="31"/>
      <c r="C212" s="31"/>
      <c r="D212" s="31"/>
      <c r="E212" s="31"/>
      <c r="F212" s="34" t="str">
        <f>StudentTable[[#This Row],[grade string]]</f>
        <v/>
      </c>
      <c r="G212" s="34"/>
      <c r="H212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12" s="45" t="str">
        <f>StudentTable[[#This Row],[normalized full name]]</f>
        <v/>
      </c>
      <c r="J212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2" t="b">
        <f>AND(StudentTable[[#This Row],[exists]],OR(StudentTable[[#This Row],[blank full name]]))</f>
        <v>0</v>
      </c>
      <c r="L212" t="b">
        <f>AND(StudentTable[[#This Row],[exists]],OR(StudentTable[[#This Row],[blank full name]]))</f>
        <v>0</v>
      </c>
      <c r="M212" t="b">
        <f>AND(StudentTable[[#This Row],[exists]],OR(ISBLANK(StudentTable[[#This Row],[Active Email Address
(for login name and communication)]]),StudentTable[[#This Row],[email has many at]:[email duplicated]]))</f>
        <v>0</v>
      </c>
      <c r="N212" t="b">
        <f>AND(StudentTable[[#This Row],[exists]],ISBLANK(StudentTable[[#This Row],[Class]]))</f>
        <v>0</v>
      </c>
      <c r="O212" t="b">
        <f>AND(StudentTable[[#This Row],[exists]],ISERROR(_xlfn.XMATCH(StudentTable[[#This Row],[Form
(P1-P6, S1-S6)]],{"P1","P2","P3","P4","P5","P6","S1","S2","S3","S4","S5","S6"})))</f>
        <v>0</v>
      </c>
      <c r="P212" t="b">
        <f>AND(StudentTable[[#This Row],[exists]],ISBLANK(StudentTable[[#This Row],[Submission Batch'#]]))</f>
        <v>0</v>
      </c>
      <c r="Q212" t="b">
        <f>AND(StudentTable[[#This Row],[exists]],StudentTable[[#This Row],[gname in fname tail]])</f>
        <v>0</v>
      </c>
      <c r="R212" t="b">
        <f>AND(StudentTable[[#This Row],[exists]],StudentTable[[#This Row],[fname in gname head]])</f>
        <v>0</v>
      </c>
      <c r="S212" t="b">
        <f>AND(StudentTable[[#This Row],[exists]],OR(StudentTable[[#This Row],[email has mial.]:[email has mal.]]))</f>
        <v>0</v>
      </c>
      <c r="T212" t="str">
        <f>IF(StudentTable[[#This Row],[exists]],UPPER(TRIM(CLEAN(StudentTable[[#This Row],[Family Name 
(As printed in the HKID)]]))),"")</f>
        <v/>
      </c>
      <c r="U212" t="str">
        <f>IF(StudentTable[[#This Row],[exists]],PROPER(TRIM(CLEAN(StudentTable[[#This Row],[Given Name 
(As printed in the HKID)]]))),"")</f>
        <v/>
      </c>
      <c r="V212" t="str">
        <f>IF(StudentTable[[#This Row],[exists]],TRIM(UPPER(StudentTable[[#This Row],[normalized family name]])&amp;" "&amp;PROPER(StudentTable[[#This Row],[normalized given name]])),"")</f>
        <v/>
      </c>
      <c r="W212" t="str">
        <f>IF(StudentTable[[#This Row],[exists]],LOWER(TRIM(CLEAN(StudentTable[[#This Row],[Active Email Address
(for login name and communication)]]))),"")</f>
        <v/>
      </c>
      <c r="X212" t="b">
        <f>StudentTable[[#This Row],[normalized full name]]=""</f>
        <v>1</v>
      </c>
      <c r="Y212" t="e">
        <f>SEARCH(" "&amp;StudentTable[[#This Row],[normalized given name]], StudentTable[[#This Row],[normalized family name]])</f>
        <v>#VALUE!</v>
      </c>
      <c r="Z212" t="e">
        <f>SEARCH(StudentTable[[#This Row],[normalized family name]]&amp;" ",StudentTable[[#This Row],[normalized given name]])</f>
        <v>#VALUE!</v>
      </c>
      <c r="AA212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2" t="b">
        <f>AND(StudentTable[[#This Row],[exists]],StudentTable[[#This Row],[normalized family name]]&lt;&gt;"",IF(ISERROR(StudentTable[[#This Row],[fname in gname]]),FALSE, StudentTable[[#This Row],[fname in gname]]=1))</f>
        <v>0</v>
      </c>
      <c r="AC212" t="e">
        <f>VALUE(LEFT(TRIM(CLEAN(StudentTable[[#This Row],[Class]])),1))</f>
        <v>#VALUE!</v>
      </c>
      <c r="AD212" t="e">
        <f>VALUE(RIGHT(TRIM(CLEAN(StudentTable[[#This Row],[Class]])),1))</f>
        <v>#VALUE!</v>
      </c>
      <c r="AE212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2" t="e">
        <f>FIND("@",StudentTable[[#This Row],[normalized email]])</f>
        <v>#VALUE!</v>
      </c>
      <c r="AG212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2" t="b">
        <f>AND(StudentTable[[#This Row],[exists]],ISNUMBER(FIND(" ",StudentTable[[#This Row],[normalized email]])))</f>
        <v>0</v>
      </c>
      <c r="AI212" t="b">
        <f>AND(StudentTable[[#This Row],[exists]],ISERROR(FIND(".",RIGHT(StudentTable[[#This Row],[normalized email]],LEN(StudentTable[[#This Row],[normalized email]])-StudentTable[[#This Row],[at post in email]]))))</f>
        <v>0</v>
      </c>
      <c r="AJ212" t="b">
        <f>AND(StudentTable[[#This Row],[exists]],StudentTable[[#This Row],[normalized email]]&lt;&gt;"",COUNTIF(StudentTable[normalized email],StudentTable[[#This Row],[normalized email]])&gt;1)</f>
        <v>0</v>
      </c>
      <c r="AK212" t="b">
        <f>AND(StudentTable[[#This Row],[exists]],ISNUMBER(FIND("mial.",StudentTable[[#This Row],[normalized email]],StudentTable[[#This Row],[at post in email]]+1)))</f>
        <v>0</v>
      </c>
      <c r="AL212" t="b">
        <f>AND(StudentTable[[#This Row],[exists]],ISNUMBER(FIND("mil.",StudentTable[[#This Row],[normalized email]],StudentTable[[#This Row],[at post in email]]+1)))</f>
        <v>0</v>
      </c>
      <c r="AM212" t="b">
        <f>AND(StudentTable[[#This Row],[exists]],ISNUMBER(FIND("mal.",StudentTable[[#This Row],[normalized email]],StudentTable[[#This Row],[at post in email]]+1)))</f>
        <v>0</v>
      </c>
    </row>
    <row r="213" spans="1:39" ht="15.75" x14ac:dyDescent="0.25">
      <c r="A213" s="18">
        <v>199</v>
      </c>
      <c r="B213" s="31"/>
      <c r="C213" s="31"/>
      <c r="D213" s="31"/>
      <c r="E213" s="31"/>
      <c r="F213" s="34" t="str">
        <f>StudentTable[[#This Row],[grade string]]</f>
        <v/>
      </c>
      <c r="G213" s="34"/>
      <c r="H213" s="35" t="str">
        <f>IF(StudentTable[[#This Row],[exists]],IF(OR(StudentTable[[#This Row],[error 
family name]:[error 
submission]]),"Failed", IF(OR(StudentTable[[#This Row],[warn family name]:[warn email]]),"Warning","Passed")),"")</f>
        <v/>
      </c>
      <c r="I213" s="45" t="str">
        <f>StudentTable[[#This Row],[normalized full name]]</f>
        <v/>
      </c>
      <c r="J213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3" t="b">
        <f>AND(StudentTable[[#This Row],[exists]],OR(StudentTable[[#This Row],[blank full name]]))</f>
        <v>0</v>
      </c>
      <c r="L213" t="b">
        <f>AND(StudentTable[[#This Row],[exists]],OR(StudentTable[[#This Row],[blank full name]]))</f>
        <v>0</v>
      </c>
      <c r="M213" t="b">
        <f>AND(StudentTable[[#This Row],[exists]],OR(ISBLANK(StudentTable[[#This Row],[Active Email Address
(for login name and communication)]]),StudentTable[[#This Row],[email has many at]:[email duplicated]]))</f>
        <v>0</v>
      </c>
      <c r="N213" t="b">
        <f>AND(StudentTable[[#This Row],[exists]],ISBLANK(StudentTable[[#This Row],[Class]]))</f>
        <v>0</v>
      </c>
      <c r="O213" t="b">
        <f>AND(StudentTable[[#This Row],[exists]],ISERROR(_xlfn.XMATCH(StudentTable[[#This Row],[Form
(P1-P6, S1-S6)]],{"P1","P2","P3","P4","P5","P6","S1","S2","S3","S4","S5","S6"})))</f>
        <v>0</v>
      </c>
      <c r="P213" t="b">
        <f>AND(StudentTable[[#This Row],[exists]],ISBLANK(StudentTable[[#This Row],[Submission Batch'#]]))</f>
        <v>0</v>
      </c>
      <c r="Q213" t="b">
        <f>AND(StudentTable[[#This Row],[exists]],StudentTable[[#This Row],[gname in fname tail]])</f>
        <v>0</v>
      </c>
      <c r="R213" t="b">
        <f>AND(StudentTable[[#This Row],[exists]],StudentTable[[#This Row],[fname in gname head]])</f>
        <v>0</v>
      </c>
      <c r="S213" t="b">
        <f>AND(StudentTable[[#This Row],[exists]],OR(StudentTable[[#This Row],[email has mial.]:[email has mal.]]))</f>
        <v>0</v>
      </c>
      <c r="T213" t="str">
        <f>IF(StudentTable[[#This Row],[exists]],UPPER(TRIM(CLEAN(StudentTable[[#This Row],[Family Name 
(As printed in the HKID)]]))),"")</f>
        <v/>
      </c>
      <c r="U213" t="str">
        <f>IF(StudentTable[[#This Row],[exists]],PROPER(TRIM(CLEAN(StudentTable[[#This Row],[Given Name 
(As printed in the HKID)]]))),"")</f>
        <v/>
      </c>
      <c r="V213" t="str">
        <f>IF(StudentTable[[#This Row],[exists]],TRIM(UPPER(StudentTable[[#This Row],[normalized family name]])&amp;" "&amp;PROPER(StudentTable[[#This Row],[normalized given name]])),"")</f>
        <v/>
      </c>
      <c r="W213" t="str">
        <f>IF(StudentTable[[#This Row],[exists]],LOWER(TRIM(CLEAN(StudentTable[[#This Row],[Active Email Address
(for login name and communication)]]))),"")</f>
        <v/>
      </c>
      <c r="X213" t="b">
        <f>StudentTable[[#This Row],[normalized full name]]=""</f>
        <v>1</v>
      </c>
      <c r="Y213" t="e">
        <f>SEARCH(" "&amp;StudentTable[[#This Row],[normalized given name]], StudentTable[[#This Row],[normalized family name]])</f>
        <v>#VALUE!</v>
      </c>
      <c r="Z213" t="e">
        <f>SEARCH(StudentTable[[#This Row],[normalized family name]]&amp;" ",StudentTable[[#This Row],[normalized given name]])</f>
        <v>#VALUE!</v>
      </c>
      <c r="AA213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3" t="b">
        <f>AND(StudentTable[[#This Row],[exists]],StudentTable[[#This Row],[normalized family name]]&lt;&gt;"",IF(ISERROR(StudentTable[[#This Row],[fname in gname]]),FALSE, StudentTable[[#This Row],[fname in gname]]=1))</f>
        <v>0</v>
      </c>
      <c r="AC213" t="e">
        <f>VALUE(LEFT(TRIM(CLEAN(StudentTable[[#This Row],[Class]])),1))</f>
        <v>#VALUE!</v>
      </c>
      <c r="AD213" t="e">
        <f>VALUE(RIGHT(TRIM(CLEAN(StudentTable[[#This Row],[Class]])),1))</f>
        <v>#VALUE!</v>
      </c>
      <c r="AE213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3" t="e">
        <f>FIND("@",StudentTable[[#This Row],[normalized email]])</f>
        <v>#VALUE!</v>
      </c>
      <c r="AG213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3" t="b">
        <f>AND(StudentTable[[#This Row],[exists]],ISNUMBER(FIND(" ",StudentTable[[#This Row],[normalized email]])))</f>
        <v>0</v>
      </c>
      <c r="AI213" t="b">
        <f>AND(StudentTable[[#This Row],[exists]],ISERROR(FIND(".",RIGHT(StudentTable[[#This Row],[normalized email]],LEN(StudentTable[[#This Row],[normalized email]])-StudentTable[[#This Row],[at post in email]]))))</f>
        <v>0</v>
      </c>
      <c r="AJ213" t="b">
        <f>AND(StudentTable[[#This Row],[exists]],StudentTable[[#This Row],[normalized email]]&lt;&gt;"",COUNTIF(StudentTable[normalized email],StudentTable[[#This Row],[normalized email]])&gt;1)</f>
        <v>0</v>
      </c>
      <c r="AK213" t="b">
        <f>AND(StudentTable[[#This Row],[exists]],ISNUMBER(FIND("mial.",StudentTable[[#This Row],[normalized email]],StudentTable[[#This Row],[at post in email]]+1)))</f>
        <v>0</v>
      </c>
      <c r="AL213" t="b">
        <f>AND(StudentTable[[#This Row],[exists]],ISNUMBER(FIND("mil.",StudentTable[[#This Row],[normalized email]],StudentTable[[#This Row],[at post in email]]+1)))</f>
        <v>0</v>
      </c>
      <c r="AM213" t="b">
        <f>AND(StudentTable[[#This Row],[exists]],ISNUMBER(FIND("mal.",StudentTable[[#This Row],[normalized email]],StudentTable[[#This Row],[at post in email]]+1)))</f>
        <v>0</v>
      </c>
    </row>
    <row r="214" spans="1:39" ht="16.5" thickBot="1" x14ac:dyDescent="0.3">
      <c r="A214" s="16">
        <v>200</v>
      </c>
      <c r="B214" s="36"/>
      <c r="C214" s="36"/>
      <c r="D214" s="36"/>
      <c r="E214" s="36"/>
      <c r="F214" s="37" t="str">
        <f>StudentTable[[#This Row],[grade string]]</f>
        <v/>
      </c>
      <c r="G214" s="37"/>
      <c r="H214" s="38" t="str">
        <f>IF(StudentTable[[#This Row],[exists]],IF(OR(StudentTable[[#This Row],[error 
family name]:[error 
submission]]),"Failed", IF(OR(StudentTable[[#This Row],[warn family name]:[warn email]]),"Warning","Passed")),"")</f>
        <v/>
      </c>
      <c r="I214" s="45" t="str">
        <f>StudentTable[[#This Row],[normalized full name]]</f>
        <v/>
      </c>
      <c r="J214" t="b">
        <f>NOT(AND(ISBLANK(StudentTable[[#This Row],[Family Name 
(As printed in the HKID)]]),ISBLANK(StudentTable[[#This Row],[Given Name 
(As printed in the HKID)]]), ISBLANK(StudentTable[[#This Row],[Active Email Address
(for login name and communication)]])))</f>
        <v>0</v>
      </c>
      <c r="K214" t="b">
        <f>AND(StudentTable[[#This Row],[exists]],OR(StudentTable[[#This Row],[blank full name]]))</f>
        <v>0</v>
      </c>
      <c r="L214" t="b">
        <f>AND(StudentTable[[#This Row],[exists]],OR(StudentTable[[#This Row],[blank full name]]))</f>
        <v>0</v>
      </c>
      <c r="M214" t="b">
        <f>AND(StudentTable[[#This Row],[exists]],OR(ISBLANK(StudentTable[[#This Row],[Active Email Address
(for login name and communication)]]),StudentTable[[#This Row],[email has many at]:[email duplicated]]))</f>
        <v>0</v>
      </c>
      <c r="N214" t="b">
        <f>AND(StudentTable[[#This Row],[exists]],ISBLANK(StudentTable[[#This Row],[Class]]))</f>
        <v>0</v>
      </c>
      <c r="O214" t="b">
        <f>AND(StudentTable[[#This Row],[exists]],ISERROR(_xlfn.XMATCH(StudentTable[[#This Row],[Form
(P1-P6, S1-S6)]],{"P1","P2","P3","P4","P5","P6","S1","S2","S3","S4","S5","S6"})))</f>
        <v>0</v>
      </c>
      <c r="P214" t="b">
        <f>AND(StudentTable[[#This Row],[exists]],ISBLANK(StudentTable[[#This Row],[Submission Batch'#]]))</f>
        <v>0</v>
      </c>
      <c r="Q214" t="b">
        <f>AND(StudentTable[[#This Row],[exists]],StudentTable[[#This Row],[gname in fname tail]])</f>
        <v>0</v>
      </c>
      <c r="R214" t="b">
        <f>AND(StudentTable[[#This Row],[exists]],StudentTable[[#This Row],[fname in gname head]])</f>
        <v>0</v>
      </c>
      <c r="S214" t="b">
        <f>AND(StudentTable[[#This Row],[exists]],OR(StudentTable[[#This Row],[email has mial.]:[email has mal.]]))</f>
        <v>0</v>
      </c>
      <c r="T214" t="str">
        <f>IF(StudentTable[[#This Row],[exists]],UPPER(TRIM(CLEAN(StudentTable[[#This Row],[Family Name 
(As printed in the HKID)]]))),"")</f>
        <v/>
      </c>
      <c r="U214" t="str">
        <f>IF(StudentTable[[#This Row],[exists]],PROPER(TRIM(CLEAN(StudentTable[[#This Row],[Given Name 
(As printed in the HKID)]]))),"")</f>
        <v/>
      </c>
      <c r="V214" t="str">
        <f>IF(StudentTable[[#This Row],[exists]],TRIM(UPPER(StudentTable[[#This Row],[normalized family name]])&amp;" "&amp;PROPER(StudentTable[[#This Row],[normalized given name]])),"")</f>
        <v/>
      </c>
      <c r="W214" t="str">
        <f>IF(StudentTable[[#This Row],[exists]],LOWER(TRIM(CLEAN(StudentTable[[#This Row],[Active Email Address
(for login name and communication)]]))),"")</f>
        <v/>
      </c>
      <c r="X214" t="b">
        <f>StudentTable[[#This Row],[normalized full name]]=""</f>
        <v>1</v>
      </c>
      <c r="Y214" t="e">
        <f>SEARCH(" "&amp;StudentTable[[#This Row],[normalized given name]], StudentTable[[#This Row],[normalized family name]])</f>
        <v>#VALUE!</v>
      </c>
      <c r="Z214" t="e">
        <f>SEARCH(StudentTable[[#This Row],[normalized family name]]&amp;" ",StudentTable[[#This Row],[normalized given name]])</f>
        <v>#VALUE!</v>
      </c>
      <c r="AA214" t="b">
        <f>AND(StudentTable[[#This Row],[exists]],IF(ISERROR(StudentTable[[#This Row],[gname in fname]]),FALSE, StudentTable[[#This Row],[gname in fname]]=LEN(StudentTable[[#This Row],[normalized family name]])-LEN(StudentTable[[#This Row],[normalized given name]])))</f>
        <v>0</v>
      </c>
      <c r="AB214" t="b">
        <f>AND(StudentTable[[#This Row],[exists]],StudentTable[[#This Row],[normalized family name]]&lt;&gt;"",IF(ISERROR(StudentTable[[#This Row],[fname in gname]]),FALSE, StudentTable[[#This Row],[fname in gname]]=1))</f>
        <v>0</v>
      </c>
      <c r="AC214" t="e">
        <f>VALUE(LEFT(TRIM(CLEAN(StudentTable[[#This Row],[Class]])),1))</f>
        <v>#VALUE!</v>
      </c>
      <c r="AD214" t="e">
        <f>VALUE(RIGHT(TRIM(CLEAN(StudentTable[[#This Row],[Class]])),1))</f>
        <v>#VALUE!</v>
      </c>
      <c r="AE214" t="str">
        <f>IF(StudentTable[[#This Row],[exists]],$J$3&amp;IF(ISNUMBER(StudentTable[[#This Row],[year in prefix]]),StudentTable[[#This Row],[year in prefix]],IF(ISNUMBER(StudentTable[[#This Row],[year in suffix]]),StudentTable[[#This Row],[year in suffix]],"?")),"")</f>
        <v/>
      </c>
      <c r="AF214" t="e">
        <f>FIND("@",StudentTable[[#This Row],[normalized email]])</f>
        <v>#VALUE!</v>
      </c>
      <c r="AG214" t="b">
        <f>AND(StudentTable[[#This Row],[exists]],ISNUMBER(IF(ISNUMBER(StudentTable[[#This Row],[at post in email]]),FIND("@",StudentTable[[#This Row],[normalized email]],StudentTable[[#This Row],[at post in email]]+1),StudentTable[[#This Row],[at post in email]])))</f>
        <v>0</v>
      </c>
      <c r="AH214" t="b">
        <f>AND(StudentTable[[#This Row],[exists]],ISNUMBER(FIND(" ",StudentTable[[#This Row],[normalized email]])))</f>
        <v>0</v>
      </c>
      <c r="AI214" t="b">
        <f>AND(StudentTable[[#This Row],[exists]],ISERROR(FIND(".",RIGHT(StudentTable[[#This Row],[normalized email]],LEN(StudentTable[[#This Row],[normalized email]])-StudentTable[[#This Row],[at post in email]]))))</f>
        <v>0</v>
      </c>
      <c r="AJ214" t="b">
        <f>AND(StudentTable[[#This Row],[exists]],StudentTable[[#This Row],[normalized email]]&lt;&gt;"",COUNTIF(StudentTable[normalized email],StudentTable[[#This Row],[normalized email]])&gt;1)</f>
        <v>0</v>
      </c>
      <c r="AK214" t="b">
        <f>AND(StudentTable[[#This Row],[exists]],ISNUMBER(FIND("mial.",StudentTable[[#This Row],[normalized email]],StudentTable[[#This Row],[at post in email]]+1)))</f>
        <v>0</v>
      </c>
      <c r="AL214" t="b">
        <f>AND(StudentTable[[#This Row],[exists]],ISNUMBER(FIND("mil.",StudentTable[[#This Row],[normalized email]],StudentTable[[#This Row],[at post in email]]+1)))</f>
        <v>0</v>
      </c>
      <c r="AM214" t="b">
        <f>AND(StudentTable[[#This Row],[exists]],ISNUMBER(FIND("mal.",StudentTable[[#This Row],[normalized email]],StudentTable[[#This Row],[at post in email]]+1)))</f>
        <v>0</v>
      </c>
    </row>
  </sheetData>
  <mergeCells count="5">
    <mergeCell ref="C3:E3"/>
    <mergeCell ref="B10:E10"/>
    <mergeCell ref="B11:E11"/>
    <mergeCell ref="G6:G11"/>
    <mergeCell ref="G2:H2"/>
  </mergeCells>
  <phoneticPr fontId="14" type="noConversion"/>
  <conditionalFormatting sqref="B14:D214">
    <cfRule type="expression" dxfId="8" priority="4" stopIfTrue="1">
      <formula>Q14</formula>
    </cfRule>
  </conditionalFormatting>
  <conditionalFormatting sqref="B14:G214">
    <cfRule type="expression" dxfId="7" priority="25">
      <formula>K14</formula>
    </cfRule>
    <cfRule type="expression" dxfId="6" priority="26">
      <formula>AND($J$6&gt;1,$G14=$J$6)</formula>
    </cfRule>
  </conditionalFormatting>
  <conditionalFormatting sqref="C3">
    <cfRule type="cellIs" dxfId="5" priority="14" stopIfTrue="1" operator="equal">
      <formula>""</formula>
    </cfRule>
  </conditionalFormatting>
  <conditionalFormatting sqref="C7:E8">
    <cfRule type="cellIs" dxfId="4" priority="15" stopIfTrue="1" operator="equal">
      <formula>""</formula>
    </cfRule>
  </conditionalFormatting>
  <conditionalFormatting sqref="D14:D214">
    <cfRule type="duplicateValues" dxfId="3" priority="19"/>
  </conditionalFormatting>
  <conditionalFormatting sqref="H14:I214">
    <cfRule type="containsText" dxfId="2" priority="12" operator="containsText" text="Failed">
      <formula>NOT(ISERROR(SEARCH("Failed",H14)))</formula>
    </cfRule>
    <cfRule type="containsText" dxfId="1" priority="13" operator="containsText" text="Warning">
      <formula>NOT(ISERROR(SEARCH("Warning",H14)))</formula>
    </cfRule>
    <cfRule type="containsText" dxfId="0" priority="18" operator="containsText" text="Pass">
      <formula>NOT(ISERROR(SEARCH("Pass",H14)))</formula>
    </cfRule>
  </conditionalFormatting>
  <dataValidations count="2">
    <dataValidation type="whole" allowBlank="1" showInputMessage="1" showErrorMessage="1" sqref="G14:G214" xr:uid="{798CEA8C-4FFD-4183-B28C-168B2719855D}">
      <formula1>1</formula1>
      <formula2>10</formula2>
    </dataValidation>
    <dataValidation type="list" allowBlank="1" showInputMessage="1" showErrorMessage="1" sqref="E4" xr:uid="{5949AF6F-5D6F-4985-838A-58C97C210CE7}">
      <formula1>"Primary School, Secondary School"</formula1>
    </dataValidation>
  </dataValidations>
  <hyperlinks>
    <hyperlink ref="B11:E11" r:id="rId1" display="Please send the filled nomination form to [hkvu@ust.hk] with the subject &quot;e-STEAM@Home Nomination&quot; or click this link." xr:uid="{E70397C3-B0E8-4115-87AE-69705CF1ABB2}"/>
    <hyperlink ref="C1" r:id="rId2" xr:uid="{288AAA1C-F380-411F-A017-0A06A17B525D}"/>
  </hyperlinks>
  <pageMargins left="0.25" right="0.25" top="0.75" bottom="0.75" header="0.3" footer="0.3"/>
  <pageSetup paperSize="9" scale="75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6" name="Option Button 2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2</xdr:row>
                    <xdr:rowOff>209550</xdr:rowOff>
                  </from>
                  <to>
                    <xdr:col>2</xdr:col>
                    <xdr:colOff>1285875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" name="Option Button 3">
              <controlPr defaultSize="0" autoFill="0" autoLine="0" autoPict="0">
                <anchor moveWithCells="1" sizeWithCells="1">
                  <from>
                    <xdr:col>2</xdr:col>
                    <xdr:colOff>1295400</xdr:colOff>
                    <xdr:row>2</xdr:row>
                    <xdr:rowOff>209550</xdr:rowOff>
                  </from>
                  <to>
                    <xdr:col>3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tableParts count="2"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4 M z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D D g z N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4 M z V C i K R 7 g O A A A A E Q A A A B M A H A B G b 3 J t d W x h c y 9 T Z W N 0 a W 9 u M S 5 t I K I Y A C i g F A A A A A A A A A A A A A A A A A A A A A A A A A A A A C t O T S 7 J z M 9 T C I b Q h t Y A U E s B A i 0 A F A A C A A g A w 4 M z V F 2 d n Z i j A A A A 9 g A A A B I A A A A A A A A A A A A A A A A A A A A A A E N v b m Z p Z y 9 Q Y W N r Y W d l L n h t b F B L A Q I t A B Q A A g A I A M O D M 1 Q P y u m r p A A A A O k A A A A T A A A A A A A A A A A A A A A A A O 8 A A A B b Q 2 9 u d G V u d F 9 U e X B l c 1 0 u e G 1 s U E s B A i 0 A F A A C A A g A w 4 M z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A 5 E Y o 1 U F h N n P m M z R d 3 n H Y A A A A A A g A A A A A A E G Y A A A A B A A A g A A A A 1 o G 1 a L M R A i T V O E W 5 m 7 9 H K l 2 R h k r q s W N I P z F x 5 e S B i N s A A A A A D o A A A A A C A A A g A A A A T x 6 J o H u t P C v C X 3 X 9 8 0 0 o t 9 H s M 9 q h K f x U I M c Q S h 5 j X 5 N Q A A A A / m l T p h h C h o a O k D x 5 p N 3 9 L 4 2 7 A Z z c e c l Q q + Q f F v p 5 d m I 6 W t s u 1 V A 7 C x b Z O 5 J y r u 0 F c Q I I j S R 9 4 f l r r A O r B 6 u b G N / U a B N I G j b l x a 9 E y N V 8 r T J A A A A A Q z T n a f a h W D y U b 0 p / x P k U l k G e e U f X B 8 n v g M W t l 6 G N 3 y a s X p g m / Z C 3 L / C X B h W 3 u 7 P Q a s t y Z v 4 H D e M s X P S n C D D 7 6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dde0849-1044-43ff-967a-efd4a2e81e28">
      <UserInfo>
        <DisplayName>HKVU</DisplayName>
        <AccountId>7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6013EA763504486A228E15F9ED0F7" ma:contentTypeVersion="13" ma:contentTypeDescription="Create a new document." ma:contentTypeScope="" ma:versionID="d5da934b574d83439f732655661881da">
  <xsd:schema xmlns:xsd="http://www.w3.org/2001/XMLSchema" xmlns:xs="http://www.w3.org/2001/XMLSchema" xmlns:p="http://schemas.microsoft.com/office/2006/metadata/properties" xmlns:ns2="18449797-d3e0-4431-923d-a0a77944f41e" xmlns:ns3="ddde0849-1044-43ff-967a-efd4a2e81e28" targetNamespace="http://schemas.microsoft.com/office/2006/metadata/properties" ma:root="true" ma:fieldsID="a71b9b277f5f61dc8561b36f36c84cda" ns2:_="" ns3:_="">
    <xsd:import namespace="18449797-d3e0-4431-923d-a0a77944f41e"/>
    <xsd:import namespace="ddde0849-1044-43ff-967a-efd4a2e81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49797-d3e0-4431-923d-a0a77944f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e0849-1044-43ff-967a-efd4a2e81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C9098-1E05-40D3-82E8-2515E159CBA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5215CC3-6C08-4110-A35C-EB90BC490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4EB4F-FCED-48C9-A815-8455AD026B7D}">
  <ds:schemaRefs>
    <ds:schemaRef ds:uri="http://schemas.microsoft.com/office/2006/metadata/properties"/>
    <ds:schemaRef ds:uri="http://schemas.microsoft.com/office/infopath/2007/PartnerControls"/>
    <ds:schemaRef ds:uri="ddde0849-1044-43ff-967a-efd4a2e81e28"/>
  </ds:schemaRefs>
</ds:datastoreItem>
</file>

<file path=customXml/itemProps4.xml><?xml version="1.0" encoding="utf-8"?>
<ds:datastoreItem xmlns:ds="http://schemas.openxmlformats.org/officeDocument/2006/customXml" ds:itemID="{382FC822-527C-44E8-AE10-3414C17EE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49797-d3e0-4431-923d-a0a77944f41e"/>
    <ds:schemaRef ds:uri="ddde0849-1044-43ff-967a-efd4a2e81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SIS</vt:lpstr>
      <vt:lpstr>application_id</vt:lpstr>
      <vt:lpstr>school_code</vt:lpstr>
      <vt:lpstr>SchoolCode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Ben Y L CHAU</cp:lastModifiedBy>
  <cp:revision/>
  <dcterms:created xsi:type="dcterms:W3CDTF">2016-10-05T03:10:40Z</dcterms:created>
  <dcterms:modified xsi:type="dcterms:W3CDTF">2025-10-28T08:09:11Z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0x010100D116013EA763504486A228E15F9ED0F7</vt:lpwstr>
  </property>
</Properties>
</file>